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040" windowHeight="9420"/>
  </bookViews>
  <sheets>
    <sheet name="各村成绩" sheetId="1" r:id="rId1"/>
    <sheet name="保洁公司成绩（自动生成，勿改）（附件2）" sheetId="2" r:id="rId2"/>
    <sheet name="1季度卫生评比" sheetId="4" r:id="rId3"/>
  </sheets>
  <calcPr calcId="125725"/>
</workbook>
</file>

<file path=xl/calcChain.xml><?xml version="1.0" encoding="utf-8"?>
<calcChain xmlns="http://schemas.openxmlformats.org/spreadsheetml/2006/main">
  <c r="W9" i="4"/>
  <c r="W10"/>
  <c r="W11"/>
  <c r="W12"/>
  <c r="W13"/>
  <c r="W14"/>
  <c r="W15"/>
  <c r="W16"/>
  <c r="W17"/>
  <c r="W18"/>
  <c r="W19"/>
  <c r="W8"/>
  <c r="R9"/>
  <c r="R10"/>
  <c r="R11"/>
  <c r="R12"/>
  <c r="R13"/>
  <c r="R14"/>
  <c r="R15"/>
  <c r="R16"/>
  <c r="R17"/>
  <c r="R18"/>
  <c r="R19"/>
  <c r="R8"/>
  <c r="M9"/>
  <c r="M10"/>
  <c r="M11"/>
  <c r="M12"/>
  <c r="M13"/>
  <c r="M14"/>
  <c r="M15"/>
  <c r="M16"/>
  <c r="M17"/>
  <c r="M18"/>
  <c r="M19"/>
  <c r="M8"/>
  <c r="C6" i="2" l="1"/>
  <c r="F19" i="4"/>
  <c r="X19" s="1"/>
  <c r="F18"/>
  <c r="X18" s="1"/>
  <c r="F17"/>
  <c r="X17" s="1"/>
  <c r="F16"/>
  <c r="X16" s="1"/>
  <c r="F15"/>
  <c r="X15" s="1"/>
  <c r="F14"/>
  <c r="X14" s="1"/>
  <c r="F13"/>
  <c r="X13" s="1"/>
  <c r="F12"/>
  <c r="X12" s="1"/>
  <c r="F11"/>
  <c r="X11" s="1"/>
  <c r="F10"/>
  <c r="X10" s="1"/>
  <c r="F9"/>
  <c r="X9" s="1"/>
  <c r="F8"/>
  <c r="X8" s="1"/>
  <c r="G6" i="2"/>
  <c r="B6"/>
  <c r="F3"/>
  <c r="G17" i="1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O7" l="1"/>
  <c r="O9"/>
  <c r="O13"/>
  <c r="O6"/>
  <c r="O8"/>
  <c r="O10"/>
  <c r="O12"/>
  <c r="O14"/>
  <c r="O16"/>
  <c r="O17"/>
  <c r="O11"/>
  <c r="O15"/>
</calcChain>
</file>

<file path=xl/sharedStrings.xml><?xml version="1.0" encoding="utf-8"?>
<sst xmlns="http://schemas.openxmlformats.org/spreadsheetml/2006/main" count="147" uniqueCount="96">
  <si>
    <t>附件1</t>
  </si>
  <si>
    <t xml:space="preserve">单位：省新镇人民政府 </t>
  </si>
  <si>
    <t>序号</t>
  </si>
  <si>
    <t>村别</t>
  </si>
  <si>
    <t>镇级考评情况(40%)</t>
  </si>
  <si>
    <t>泉州和南安考评情况(20%)</t>
  </si>
  <si>
    <t>加分项</t>
  </si>
  <si>
    <t>扣分项
(整改图上报等情况)</t>
  </si>
  <si>
    <t>总分</t>
  </si>
  <si>
    <t>备注</t>
  </si>
  <si>
    <t>镇级考
评分数</t>
  </si>
  <si>
    <t>折算分数(40%)</t>
  </si>
  <si>
    <t>泉州考
评分数</t>
  </si>
  <si>
    <t>南安考
评分数</t>
  </si>
  <si>
    <t>折算分数
(20%)</t>
  </si>
  <si>
    <t>丹清村</t>
  </si>
  <si>
    <t>檀林村</t>
  </si>
  <si>
    <t>省东村</t>
  </si>
  <si>
    <t>满山红村</t>
  </si>
  <si>
    <t>金丹社区</t>
  </si>
  <si>
    <t>新厅村</t>
  </si>
  <si>
    <t>西埔村</t>
  </si>
  <si>
    <t>南金村</t>
  </si>
  <si>
    <t>园内村</t>
  </si>
  <si>
    <t>油园村</t>
  </si>
  <si>
    <t>垵后村</t>
  </si>
  <si>
    <t>省身村</t>
  </si>
  <si>
    <t>道路/高速出入口</t>
  </si>
  <si>
    <t>/</t>
  </si>
  <si>
    <t>公厕</t>
  </si>
  <si>
    <t xml:space="preserve">
备
注</t>
  </si>
  <si>
    <t>附件2</t>
  </si>
  <si>
    <t>南安市盈峰城市环境服务有限公司</t>
  </si>
  <si>
    <t>单位：省新镇人民政府</t>
  </si>
  <si>
    <t>考评对象</t>
  </si>
  <si>
    <t>得分项</t>
  </si>
  <si>
    <t>扣分项</t>
  </si>
  <si>
    <t>合计
成绩</t>
  </si>
  <si>
    <t>村庄卫生及水体保洁检查(70%）</t>
  </si>
  <si>
    <t>公路巡查（30%）</t>
  </si>
  <si>
    <t>应急工作完成情况
(10分)</t>
  </si>
  <si>
    <t>整改报送情况
（10分）</t>
  </si>
  <si>
    <t>整改完成率情况
(10分)</t>
  </si>
  <si>
    <t>南安市盈峰城市
环境服务
有限公司</t>
  </si>
  <si>
    <r>
      <rPr>
        <sz val="11"/>
        <color theme="1"/>
        <rFont val="宋体"/>
        <family val="3"/>
        <charset val="134"/>
      </rP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family val="3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</si>
  <si>
    <t>附件3</t>
  </si>
  <si>
    <t>序
号</t>
  </si>
  <si>
    <t>月度卫生考评综合成绩</t>
  </si>
  <si>
    <t>综合
排名</t>
  </si>
  <si>
    <t>日常巡查
监督情况
(10%)</t>
    <phoneticPr fontId="17" type="noConversion"/>
  </si>
  <si>
    <r>
      <t xml:space="preserve">平均
得分
</t>
    </r>
    <r>
      <rPr>
        <b/>
        <sz val="12"/>
        <rFont val="仿宋_GB2312"/>
        <family val="3"/>
        <charset val="134"/>
      </rPr>
      <t>①</t>
    </r>
  </si>
  <si>
    <t>村居自行开展整治活动累计次数得分值
②</t>
    <phoneticPr fontId="17" type="noConversion"/>
  </si>
  <si>
    <t>省新镇3月份各村人居环境卫生综合成绩考核情况表</t>
    <phoneticPr fontId="17" type="noConversion"/>
  </si>
  <si>
    <t xml:space="preserve"> 时间：2024年03月31日</t>
    <phoneticPr fontId="17" type="noConversion"/>
  </si>
  <si>
    <t>2024年度卫生费未上缴</t>
    <phoneticPr fontId="17" type="noConversion"/>
  </si>
  <si>
    <t>当月开展人居环境整治情况(12%)</t>
    <phoneticPr fontId="17" type="noConversion"/>
  </si>
  <si>
    <t>建筑垃圾转运情况
（6%）</t>
    <phoneticPr fontId="17" type="noConversion"/>
  </si>
  <si>
    <t>材料报送
情况
(6%)</t>
    <phoneticPr fontId="17" type="noConversion"/>
  </si>
  <si>
    <t>经费上缴
情况
(6%)</t>
    <phoneticPr fontId="17" type="noConversion"/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</si>
  <si>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2.当月开展人居环境整治情况：按集中开展或自行发动党员、群众、志愿者或动用机械类开展人居环境整治行动的次数累计得分。
3.建筑垃圾转运情况：按规定要求转运建筑垃圾或泉州、南安、镇级暗访考评、日常巡查发现建筑垃圾未清理等情况进行扣分。
4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5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  <phoneticPr fontId="17" type="noConversion"/>
  </si>
  <si>
    <t>3月份成绩考核表</t>
    <phoneticPr fontId="17" type="noConversion"/>
  </si>
  <si>
    <t>省新镇2024年第1季度村级人居环境卫生评比情况表</t>
    <phoneticPr fontId="17" type="noConversion"/>
  </si>
  <si>
    <t>1月</t>
    <phoneticPr fontId="17" type="noConversion"/>
  </si>
  <si>
    <t>2月</t>
  </si>
  <si>
    <t>3月</t>
  </si>
  <si>
    <t>村庄清洁行动暨“全民清洁日”验收量化情况</t>
    <phoneticPr fontId="17" type="noConversion"/>
  </si>
  <si>
    <t>1月份</t>
    <phoneticPr fontId="17" type="noConversion"/>
  </si>
  <si>
    <t>“门前三包”入户宣传得分值</t>
    <phoneticPr fontId="17" type="noConversion"/>
  </si>
  <si>
    <t>动用机械类整治得分值</t>
    <phoneticPr fontId="17" type="noConversion"/>
  </si>
  <si>
    <t>第1次</t>
    <phoneticPr fontId="17" type="noConversion"/>
  </si>
  <si>
    <t>第2次</t>
    <phoneticPr fontId="17" type="noConversion"/>
  </si>
  <si>
    <t>2月份</t>
  </si>
  <si>
    <t>3月份</t>
  </si>
  <si>
    <t>建筑垃圾转运累计次数得分值
③</t>
    <phoneticPr fontId="17" type="noConversion"/>
  </si>
  <si>
    <t>小计
④</t>
    <phoneticPr fontId="17" type="noConversion"/>
  </si>
  <si>
    <t>小计
⑤</t>
    <phoneticPr fontId="17" type="noConversion"/>
  </si>
  <si>
    <t>小计
⑥</t>
    <phoneticPr fontId="17" type="noConversion"/>
  </si>
  <si>
    <r>
      <t>综合
得分
（</t>
    </r>
    <r>
      <rPr>
        <b/>
        <sz val="12"/>
        <rFont val="仿宋_GB2312"/>
        <family val="3"/>
        <charset val="134"/>
      </rPr>
      <t>①+②+③+④+</t>
    </r>
    <r>
      <rPr>
        <b/>
        <sz val="12"/>
        <rFont val="宋体"/>
        <family val="3"/>
        <charset val="134"/>
      </rPr>
      <t>⑤</t>
    </r>
    <r>
      <rPr>
        <b/>
        <sz val="12"/>
        <rFont val="仿宋_GB2312"/>
        <family val="3"/>
        <charset val="134"/>
      </rPr>
      <t>+</t>
    </r>
    <r>
      <rPr>
        <b/>
        <sz val="12"/>
        <rFont val="宋体"/>
        <family val="3"/>
        <charset val="134"/>
      </rPr>
      <t>⑥</t>
    </r>
    <r>
      <rPr>
        <b/>
        <sz val="12"/>
        <rFont val="仿宋_GB2312"/>
        <family val="3"/>
        <charset val="134"/>
      </rPr>
      <t>）</t>
    </r>
    <phoneticPr fontId="17" type="noConversion"/>
  </si>
  <si>
    <t>泉州考评含美林街道范围</t>
    <phoneticPr fontId="17" type="noConversion"/>
  </si>
  <si>
    <t>3.1拆除旱厕1座</t>
    <phoneticPr fontId="17" type="noConversion"/>
  </si>
  <si>
    <t>3.19拆除露天垃圾池2座</t>
    <phoneticPr fontId="17" type="noConversion"/>
  </si>
  <si>
    <t>3.1拆除旱厕2座</t>
    <phoneticPr fontId="17" type="noConversion"/>
  </si>
  <si>
    <t>3.23拆除露天垃圾池3座</t>
    <phoneticPr fontId="17" type="noConversion"/>
  </si>
  <si>
    <t>3.8拆除露天垃圾池1座</t>
    <phoneticPr fontId="17" type="noConversion"/>
  </si>
  <si>
    <t>1</t>
    <phoneticPr fontId="17" type="noConversion"/>
  </si>
  <si>
    <t>2</t>
    <phoneticPr fontId="17" type="noConversion"/>
  </si>
  <si>
    <t>3</t>
    <phoneticPr fontId="17" type="noConversion"/>
  </si>
  <si>
    <t>4</t>
    <phoneticPr fontId="17" type="noConversion"/>
  </si>
  <si>
    <t>5</t>
    <phoneticPr fontId="17" type="noConversion"/>
  </si>
  <si>
    <t>6</t>
    <phoneticPr fontId="17" type="noConversion"/>
  </si>
  <si>
    <t>7</t>
    <phoneticPr fontId="17" type="noConversion"/>
  </si>
  <si>
    <t>8</t>
    <phoneticPr fontId="17" type="noConversion"/>
  </si>
  <si>
    <t>9</t>
    <phoneticPr fontId="17" type="noConversion"/>
  </si>
  <si>
    <r>
      <t>1</t>
    </r>
    <r>
      <rPr>
        <sz val="12"/>
        <rFont val="宋体"/>
        <family val="3"/>
        <charset val="134"/>
      </rPr>
      <t>0</t>
    </r>
    <phoneticPr fontId="17" type="noConversion"/>
  </si>
  <si>
    <r>
      <t>1</t>
    </r>
    <r>
      <rPr>
        <sz val="12"/>
        <rFont val="宋体"/>
        <family val="3"/>
        <charset val="134"/>
      </rPr>
      <t>1</t>
    </r>
    <phoneticPr fontId="17" type="noConversion"/>
  </si>
  <si>
    <r>
      <t>1</t>
    </r>
    <r>
      <rPr>
        <sz val="12"/>
        <rFont val="宋体"/>
        <family val="3"/>
        <charset val="134"/>
      </rPr>
      <t>2</t>
    </r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</si>
</sst>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 "/>
    <numFmt numFmtId="178" formatCode="0.00_);[Red]\(0.00\)"/>
    <numFmt numFmtId="179" formatCode="0.0_ "/>
  </numFmts>
  <fonts count="2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wrapText="1"/>
    </xf>
    <xf numFmtId="176" fontId="20" fillId="0" borderId="3" xfId="1" applyNumberFormat="1" applyFont="1" applyFill="1" applyBorder="1" applyAlignment="1">
      <alignment horizontal="center" vertical="center" wrapText="1"/>
    </xf>
    <xf numFmtId="177" fontId="20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9" fontId="20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3"/>
  <sheetViews>
    <sheetView tabSelected="1" workbookViewId="0">
      <selection activeCell="H14" sqref="H14"/>
    </sheetView>
  </sheetViews>
  <sheetFormatPr defaultColWidth="16.25" defaultRowHeight="25.5" customHeight="1"/>
  <cols>
    <col min="1" max="1" width="4.75" style="4" customWidth="1"/>
    <col min="2" max="2" width="8.375" style="4" customWidth="1"/>
    <col min="3" max="3" width="6.875" style="4" customWidth="1"/>
    <col min="4" max="4" width="7.625" style="4" customWidth="1"/>
    <col min="5" max="5" width="6.375" style="4" customWidth="1"/>
    <col min="6" max="6" width="6.125" style="4" customWidth="1"/>
    <col min="7" max="7" width="8.375" style="4" customWidth="1"/>
    <col min="8" max="8" width="8.125" style="4" customWidth="1"/>
    <col min="9" max="10" width="8.75" style="4" customWidth="1"/>
    <col min="11" max="11" width="8.375" style="4" customWidth="1"/>
    <col min="12" max="12" width="8.5" style="4" customWidth="1"/>
    <col min="13" max="13" width="5.5" style="4" customWidth="1"/>
    <col min="14" max="14" width="18.375" style="4" customWidth="1"/>
    <col min="15" max="15" width="9" style="4" customWidth="1"/>
    <col min="16" max="16" width="9.125" style="4" customWidth="1"/>
    <col min="17" max="17" width="9.125" style="21" customWidth="1"/>
    <col min="18" max="16384" width="16.25" style="4"/>
  </cols>
  <sheetData>
    <row r="1" spans="1:17" ht="18" customHeight="1">
      <c r="A1" s="44" t="s">
        <v>0</v>
      </c>
      <c r="B1" s="44"/>
      <c r="C1" s="44"/>
      <c r="D1" s="44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2.5" customHeight="1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7.25" customHeight="1">
      <c r="A3" s="46" t="s">
        <v>1</v>
      </c>
      <c r="B3" s="46"/>
      <c r="C3" s="46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47" t="s">
        <v>53</v>
      </c>
      <c r="P3" s="47"/>
      <c r="Q3" s="47"/>
    </row>
    <row r="4" spans="1:17" s="1" customFormat="1" ht="26.25" customHeight="1">
      <c r="A4" s="54" t="s">
        <v>2</v>
      </c>
      <c r="B4" s="56" t="s">
        <v>3</v>
      </c>
      <c r="C4" s="48" t="s">
        <v>4</v>
      </c>
      <c r="D4" s="49"/>
      <c r="E4" s="48" t="s">
        <v>5</v>
      </c>
      <c r="F4" s="50"/>
      <c r="G4" s="49"/>
      <c r="H4" s="58" t="s">
        <v>49</v>
      </c>
      <c r="I4" s="43" t="s">
        <v>55</v>
      </c>
      <c r="J4" s="43" t="s">
        <v>56</v>
      </c>
      <c r="K4" s="58" t="s">
        <v>57</v>
      </c>
      <c r="L4" s="56" t="s">
        <v>58</v>
      </c>
      <c r="M4" s="56" t="s">
        <v>6</v>
      </c>
      <c r="N4" s="56" t="s">
        <v>7</v>
      </c>
      <c r="O4" s="56" t="s">
        <v>8</v>
      </c>
      <c r="P4" s="60" t="s">
        <v>9</v>
      </c>
      <c r="Q4" s="61"/>
    </row>
    <row r="5" spans="1:17" s="1" customFormat="1" ht="24.75" customHeight="1">
      <c r="A5" s="55"/>
      <c r="B5" s="57"/>
      <c r="C5" s="10" t="s">
        <v>10</v>
      </c>
      <c r="D5" s="10" t="s">
        <v>11</v>
      </c>
      <c r="E5" s="11" t="s">
        <v>12</v>
      </c>
      <c r="F5" s="11" t="s">
        <v>13</v>
      </c>
      <c r="G5" s="11" t="s">
        <v>14</v>
      </c>
      <c r="H5" s="59"/>
      <c r="I5" s="43"/>
      <c r="J5" s="43"/>
      <c r="K5" s="59"/>
      <c r="L5" s="57"/>
      <c r="M5" s="57"/>
      <c r="N5" s="57"/>
      <c r="O5" s="57"/>
      <c r="P5" s="62"/>
      <c r="Q5" s="63"/>
    </row>
    <row r="6" spans="1:17" s="2" customFormat="1" ht="23.25" customHeight="1">
      <c r="A6" s="23">
        <v>1</v>
      </c>
      <c r="B6" s="24" t="s">
        <v>15</v>
      </c>
      <c r="C6" s="24">
        <v>90</v>
      </c>
      <c r="D6" s="24">
        <f t="shared" ref="D6:D17" si="0">C6*0.4</f>
        <v>36</v>
      </c>
      <c r="E6" s="24"/>
      <c r="F6" s="24"/>
      <c r="G6" s="24">
        <f>IF(AND(E6="",F6=""),16,IF(E6="",IF(16+(F6-88)*2&gt;20,20,IF(16+(F6-88)*2&lt;0,0,16+(F6-88)*2)),IF(F6="",IF(16+(E6-88)*2&gt;20,20,IF(16+(E6-88)*2&lt;0,0,16+(E6-88)*2)),IF(16+((E6+F6)/2-88)*2&gt;20,20,IF(16+((E6+F6)/2-88)*2&lt;0,0,16+((E6+F6)/2-88)*2)))))</f>
        <v>16</v>
      </c>
      <c r="H6" s="24">
        <v>7</v>
      </c>
      <c r="I6" s="24">
        <v>5</v>
      </c>
      <c r="J6" s="24">
        <v>6</v>
      </c>
      <c r="K6" s="24">
        <v>6</v>
      </c>
      <c r="L6" s="24">
        <v>6</v>
      </c>
      <c r="M6" s="24"/>
      <c r="N6" s="24"/>
      <c r="O6" s="24">
        <f>SUM(D6+G6+H6+I6+J6+K6+L6+M6+N6)</f>
        <v>82</v>
      </c>
      <c r="P6" s="51"/>
      <c r="Q6" s="52"/>
    </row>
    <row r="7" spans="1:17" s="2" customFormat="1" ht="23.25" customHeight="1">
      <c r="A7" s="23">
        <v>2</v>
      </c>
      <c r="B7" s="24" t="s">
        <v>16</v>
      </c>
      <c r="C7" s="24">
        <v>87</v>
      </c>
      <c r="D7" s="24">
        <f t="shared" si="0"/>
        <v>34.800000000000004</v>
      </c>
      <c r="E7" s="24"/>
      <c r="F7" s="24"/>
      <c r="G7" s="24">
        <f t="shared" ref="G7:G17" si="1">IF(AND(E7="",F7=""),16,IF(E7="",IF(16+(F7-88)*2&gt;20,20,IF(16+(F7-88)*2&lt;0,0,16+(F7-88)*2)),IF(F7="",IF(16+(E7-88)*2&gt;20,20,IF(16+(E7-88)*2&lt;0,0,16+(E7-88)*2)),IF(16+((E7+F7)/2-88)*2&gt;20,20,IF(16+((E7+F7)/2-88)*2&lt;0,0,16+((E7+F7)/2-88)*2)))))</f>
        <v>16</v>
      </c>
      <c r="H7" s="24">
        <v>3</v>
      </c>
      <c r="I7" s="24">
        <v>7</v>
      </c>
      <c r="J7" s="24"/>
      <c r="K7" s="24">
        <v>6</v>
      </c>
      <c r="L7" s="24"/>
      <c r="M7" s="24"/>
      <c r="N7" s="24"/>
      <c r="O7" s="24">
        <f t="shared" ref="O7:O17" si="2">SUM(D7+G7+H7+I7+J7+K7+L7+M7+N7)</f>
        <v>66.800000000000011</v>
      </c>
      <c r="P7" s="51" t="s">
        <v>54</v>
      </c>
      <c r="Q7" s="52"/>
    </row>
    <row r="8" spans="1:17" s="2" customFormat="1" ht="23.25" customHeight="1">
      <c r="A8" s="23">
        <v>3</v>
      </c>
      <c r="B8" s="24" t="s">
        <v>17</v>
      </c>
      <c r="C8" s="24">
        <v>91</v>
      </c>
      <c r="D8" s="24">
        <f t="shared" si="0"/>
        <v>36.4</v>
      </c>
      <c r="E8" s="24"/>
      <c r="F8" s="24"/>
      <c r="G8" s="24">
        <f t="shared" si="1"/>
        <v>16</v>
      </c>
      <c r="H8" s="24">
        <v>7</v>
      </c>
      <c r="I8" s="24">
        <v>8</v>
      </c>
      <c r="J8" s="24">
        <v>6</v>
      </c>
      <c r="K8" s="24">
        <v>6</v>
      </c>
      <c r="L8" s="24">
        <v>6</v>
      </c>
      <c r="M8" s="24">
        <v>6</v>
      </c>
      <c r="N8" s="24"/>
      <c r="O8" s="24">
        <f t="shared" si="2"/>
        <v>91.4</v>
      </c>
      <c r="P8" s="51" t="s">
        <v>80</v>
      </c>
      <c r="Q8" s="52"/>
    </row>
    <row r="9" spans="1:17" s="2" customFormat="1" ht="23.25" customHeight="1">
      <c r="A9" s="23">
        <v>4</v>
      </c>
      <c r="B9" s="25" t="s">
        <v>18</v>
      </c>
      <c r="C9" s="24">
        <v>90</v>
      </c>
      <c r="D9" s="24">
        <f t="shared" si="0"/>
        <v>36</v>
      </c>
      <c r="E9" s="24"/>
      <c r="F9" s="24"/>
      <c r="G9" s="24">
        <f t="shared" si="1"/>
        <v>16</v>
      </c>
      <c r="H9" s="24">
        <v>7</v>
      </c>
      <c r="I9" s="24">
        <v>6</v>
      </c>
      <c r="J9" s="24"/>
      <c r="K9" s="24">
        <v>6</v>
      </c>
      <c r="L9" s="24"/>
      <c r="M9" s="24"/>
      <c r="N9" s="24"/>
      <c r="O9" s="24">
        <f t="shared" si="2"/>
        <v>71</v>
      </c>
      <c r="P9" s="51" t="s">
        <v>54</v>
      </c>
      <c r="Q9" s="52"/>
    </row>
    <row r="10" spans="1:17" s="2" customFormat="1" ht="23.25" customHeight="1">
      <c r="A10" s="23">
        <v>5</v>
      </c>
      <c r="B10" s="25" t="s">
        <v>19</v>
      </c>
      <c r="C10" s="24">
        <v>89</v>
      </c>
      <c r="D10" s="24">
        <f t="shared" si="0"/>
        <v>35.6</v>
      </c>
      <c r="E10" s="24"/>
      <c r="F10" s="26"/>
      <c r="G10" s="24">
        <f t="shared" si="1"/>
        <v>16</v>
      </c>
      <c r="H10" s="24">
        <v>7</v>
      </c>
      <c r="I10" s="24">
        <v>7</v>
      </c>
      <c r="J10" s="24">
        <v>6</v>
      </c>
      <c r="K10" s="24">
        <v>3</v>
      </c>
      <c r="L10" s="24">
        <v>6</v>
      </c>
      <c r="M10" s="24">
        <v>9</v>
      </c>
      <c r="N10" s="24"/>
      <c r="O10" s="24">
        <f t="shared" si="2"/>
        <v>89.6</v>
      </c>
      <c r="P10" s="51" t="s">
        <v>82</v>
      </c>
      <c r="Q10" s="52"/>
    </row>
    <row r="11" spans="1:17" s="2" customFormat="1" ht="23.25" customHeight="1">
      <c r="A11" s="23">
        <v>6</v>
      </c>
      <c r="B11" s="24" t="s">
        <v>20</v>
      </c>
      <c r="C11" s="24">
        <v>87</v>
      </c>
      <c r="D11" s="24">
        <f t="shared" si="0"/>
        <v>34.800000000000004</v>
      </c>
      <c r="E11" s="24"/>
      <c r="F11" s="24">
        <v>85</v>
      </c>
      <c r="G11" s="24">
        <f t="shared" si="1"/>
        <v>10</v>
      </c>
      <c r="H11" s="24">
        <v>9</v>
      </c>
      <c r="I11" s="24">
        <v>5</v>
      </c>
      <c r="J11" s="24"/>
      <c r="K11" s="24">
        <v>6</v>
      </c>
      <c r="L11" s="24"/>
      <c r="M11" s="24"/>
      <c r="N11" s="24"/>
      <c r="O11" s="24">
        <f t="shared" si="2"/>
        <v>64.800000000000011</v>
      </c>
      <c r="P11" s="51" t="s">
        <v>54</v>
      </c>
      <c r="Q11" s="52"/>
    </row>
    <row r="12" spans="1:17" s="2" customFormat="1" ht="23.25" customHeight="1">
      <c r="A12" s="23">
        <v>7</v>
      </c>
      <c r="B12" s="24" t="s">
        <v>21</v>
      </c>
      <c r="C12" s="24">
        <v>87</v>
      </c>
      <c r="D12" s="24">
        <f t="shared" si="0"/>
        <v>34.800000000000004</v>
      </c>
      <c r="E12" s="24"/>
      <c r="F12" s="26"/>
      <c r="G12" s="24">
        <f t="shared" si="1"/>
        <v>16</v>
      </c>
      <c r="H12" s="24">
        <v>9</v>
      </c>
      <c r="I12" s="24">
        <v>5</v>
      </c>
      <c r="J12" s="24"/>
      <c r="K12" s="24">
        <v>3</v>
      </c>
      <c r="L12" s="24">
        <v>6</v>
      </c>
      <c r="M12" s="24">
        <v>4</v>
      </c>
      <c r="N12" s="24"/>
      <c r="O12" s="24">
        <f t="shared" si="2"/>
        <v>77.800000000000011</v>
      </c>
      <c r="P12" s="51" t="s">
        <v>81</v>
      </c>
      <c r="Q12" s="52"/>
    </row>
    <row r="13" spans="1:17" s="2" customFormat="1" ht="23.25" customHeight="1">
      <c r="A13" s="23">
        <v>8</v>
      </c>
      <c r="B13" s="24" t="s">
        <v>22</v>
      </c>
      <c r="C13" s="24">
        <v>85</v>
      </c>
      <c r="D13" s="24">
        <f t="shared" si="0"/>
        <v>34</v>
      </c>
      <c r="E13" s="24"/>
      <c r="F13" s="24"/>
      <c r="G13" s="24">
        <f t="shared" si="1"/>
        <v>16</v>
      </c>
      <c r="H13" s="24">
        <v>5</v>
      </c>
      <c r="I13" s="24">
        <v>6</v>
      </c>
      <c r="J13" s="24">
        <v>6</v>
      </c>
      <c r="K13" s="24">
        <v>6</v>
      </c>
      <c r="L13" s="24">
        <v>6</v>
      </c>
      <c r="M13" s="24"/>
      <c r="N13" s="24"/>
      <c r="O13" s="24">
        <f t="shared" si="2"/>
        <v>79</v>
      </c>
      <c r="P13" s="51"/>
      <c r="Q13" s="52"/>
    </row>
    <row r="14" spans="1:17" s="2" customFormat="1" ht="23.25" customHeight="1">
      <c r="A14" s="23">
        <v>9</v>
      </c>
      <c r="B14" s="24" t="s">
        <v>23</v>
      </c>
      <c r="C14" s="24">
        <v>90</v>
      </c>
      <c r="D14" s="24">
        <f t="shared" si="0"/>
        <v>36</v>
      </c>
      <c r="E14" s="27">
        <v>91.1</v>
      </c>
      <c r="F14" s="27"/>
      <c r="G14" s="24">
        <f t="shared" si="1"/>
        <v>20</v>
      </c>
      <c r="H14" s="24">
        <v>5</v>
      </c>
      <c r="I14" s="24">
        <v>8</v>
      </c>
      <c r="J14" s="24">
        <v>6</v>
      </c>
      <c r="K14" s="24">
        <v>6</v>
      </c>
      <c r="L14" s="24">
        <v>6</v>
      </c>
      <c r="M14" s="24">
        <v>2</v>
      </c>
      <c r="N14" s="24"/>
      <c r="O14" s="24">
        <f t="shared" si="2"/>
        <v>89</v>
      </c>
      <c r="P14" s="51" t="s">
        <v>79</v>
      </c>
      <c r="Q14" s="52"/>
    </row>
    <row r="15" spans="1:17" s="2" customFormat="1" ht="23.25" customHeight="1">
      <c r="A15" s="23">
        <v>10</v>
      </c>
      <c r="B15" s="24" t="s">
        <v>24</v>
      </c>
      <c r="C15" s="24">
        <v>90</v>
      </c>
      <c r="D15" s="24">
        <f t="shared" si="0"/>
        <v>36</v>
      </c>
      <c r="E15" s="24"/>
      <c r="F15" s="24">
        <v>87.5</v>
      </c>
      <c r="G15" s="24">
        <f t="shared" si="1"/>
        <v>15</v>
      </c>
      <c r="H15" s="24">
        <v>3</v>
      </c>
      <c r="I15" s="24">
        <v>5</v>
      </c>
      <c r="J15" s="24"/>
      <c r="K15" s="24">
        <v>6</v>
      </c>
      <c r="L15" s="24">
        <v>6</v>
      </c>
      <c r="M15" s="24"/>
      <c r="N15" s="24"/>
      <c r="O15" s="24">
        <f t="shared" si="2"/>
        <v>71</v>
      </c>
      <c r="P15" s="51"/>
      <c r="Q15" s="52"/>
    </row>
    <row r="16" spans="1:17" s="2" customFormat="1" ht="23.25" customHeight="1">
      <c r="A16" s="23">
        <v>11</v>
      </c>
      <c r="B16" s="24" t="s">
        <v>25</v>
      </c>
      <c r="C16" s="24">
        <v>90</v>
      </c>
      <c r="D16" s="24">
        <f t="shared" si="0"/>
        <v>36</v>
      </c>
      <c r="E16" s="24"/>
      <c r="F16" s="24">
        <v>84</v>
      </c>
      <c r="G16" s="24">
        <f t="shared" si="1"/>
        <v>8</v>
      </c>
      <c r="H16" s="24">
        <v>5</v>
      </c>
      <c r="I16" s="24">
        <v>4</v>
      </c>
      <c r="J16" s="24"/>
      <c r="K16" s="24">
        <v>6</v>
      </c>
      <c r="L16" s="24">
        <v>6</v>
      </c>
      <c r="M16" s="24"/>
      <c r="N16" s="24"/>
      <c r="O16" s="24">
        <f t="shared" si="2"/>
        <v>65</v>
      </c>
      <c r="P16" s="51"/>
      <c r="Q16" s="52"/>
    </row>
    <row r="17" spans="1:17" s="2" customFormat="1" ht="23.25" customHeight="1">
      <c r="A17" s="23">
        <v>12</v>
      </c>
      <c r="B17" s="24" t="s">
        <v>26</v>
      </c>
      <c r="C17" s="24">
        <v>91</v>
      </c>
      <c r="D17" s="24">
        <f t="shared" si="0"/>
        <v>36.4</v>
      </c>
      <c r="E17" s="24"/>
      <c r="F17" s="24">
        <v>86.5</v>
      </c>
      <c r="G17" s="24">
        <f t="shared" si="1"/>
        <v>13</v>
      </c>
      <c r="H17" s="24">
        <v>7</v>
      </c>
      <c r="I17" s="24">
        <v>11</v>
      </c>
      <c r="J17" s="24">
        <v>6</v>
      </c>
      <c r="K17" s="24">
        <v>6</v>
      </c>
      <c r="L17" s="24">
        <v>6</v>
      </c>
      <c r="M17" s="24">
        <v>3</v>
      </c>
      <c r="N17" s="24"/>
      <c r="O17" s="24">
        <f t="shared" si="2"/>
        <v>88.4</v>
      </c>
      <c r="P17" s="51" t="s">
        <v>83</v>
      </c>
      <c r="Q17" s="52"/>
    </row>
    <row r="18" spans="1:17" s="1" customFormat="1" ht="23.25" customHeight="1">
      <c r="A18" s="64" t="s">
        <v>27</v>
      </c>
      <c r="B18" s="64"/>
      <c r="C18" s="24">
        <v>72</v>
      </c>
      <c r="D18" s="24" t="s">
        <v>28</v>
      </c>
      <c r="E18" s="24">
        <v>78.5</v>
      </c>
      <c r="F18" s="24">
        <v>78</v>
      </c>
      <c r="G18" s="24" t="s">
        <v>28</v>
      </c>
      <c r="H18" s="24" t="s">
        <v>28</v>
      </c>
      <c r="I18" s="24" t="s">
        <v>28</v>
      </c>
      <c r="J18" s="24" t="s">
        <v>28</v>
      </c>
      <c r="K18" s="24" t="s">
        <v>28</v>
      </c>
      <c r="L18" s="24" t="s">
        <v>28</v>
      </c>
      <c r="M18" s="24" t="s">
        <v>28</v>
      </c>
      <c r="N18" s="24" t="s">
        <v>28</v>
      </c>
      <c r="O18" s="24" t="s">
        <v>28</v>
      </c>
      <c r="P18" s="51" t="s">
        <v>78</v>
      </c>
      <c r="Q18" s="52"/>
    </row>
    <row r="19" spans="1:17" s="1" customFormat="1" ht="23.25" customHeight="1">
      <c r="A19" s="64" t="s">
        <v>29</v>
      </c>
      <c r="B19" s="64"/>
      <c r="C19" s="17">
        <v>88</v>
      </c>
      <c r="D19" s="17" t="s">
        <v>28</v>
      </c>
      <c r="E19" s="17"/>
      <c r="F19" s="17"/>
      <c r="G19" s="17" t="s">
        <v>28</v>
      </c>
      <c r="H19" s="17" t="s">
        <v>28</v>
      </c>
      <c r="I19" s="24" t="s">
        <v>28</v>
      </c>
      <c r="J19" s="24" t="s">
        <v>28</v>
      </c>
      <c r="K19" s="17" t="s">
        <v>28</v>
      </c>
      <c r="L19" s="17" t="s">
        <v>28</v>
      </c>
      <c r="M19" s="17" t="s">
        <v>28</v>
      </c>
      <c r="N19" s="17" t="s">
        <v>28</v>
      </c>
      <c r="O19" s="24" t="s">
        <v>28</v>
      </c>
      <c r="P19" s="65"/>
      <c r="Q19" s="66"/>
    </row>
    <row r="20" spans="1:17" s="1" customFormat="1" ht="102" customHeight="1">
      <c r="A20" s="28" t="s">
        <v>30</v>
      </c>
      <c r="B20" s="53" t="s">
        <v>59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s="3" customFormat="1" ht="25.5" customHeight="1">
      <c r="Q21" s="29"/>
    </row>
    <row r="22" spans="1:17" s="3" customFormat="1" ht="25.5" customHeight="1">
      <c r="Q22" s="29"/>
    </row>
    <row r="23" spans="1:17" s="3" customFormat="1" ht="25.5" customHeight="1">
      <c r="Q23" s="29"/>
    </row>
    <row r="24" spans="1:17" s="3" customFormat="1" ht="25.5" customHeight="1">
      <c r="Q24" s="29"/>
    </row>
    <row r="25" spans="1:17" s="3" customFormat="1" ht="25.5" customHeight="1">
      <c r="Q25" s="29"/>
    </row>
    <row r="26" spans="1:17" s="3" customFormat="1" ht="25.5" customHeight="1">
      <c r="Q26" s="29"/>
    </row>
    <row r="27" spans="1:17" s="3" customFormat="1" ht="25.5" customHeight="1">
      <c r="Q27" s="29"/>
    </row>
    <row r="28" spans="1:17" s="3" customFormat="1" ht="25.5" customHeight="1">
      <c r="Q28" s="29"/>
    </row>
    <row r="29" spans="1:17" s="3" customFormat="1" ht="25.5" customHeight="1">
      <c r="Q29" s="29"/>
    </row>
    <row r="30" spans="1:17" s="3" customFormat="1" ht="25.5" customHeight="1">
      <c r="Q30" s="29"/>
    </row>
    <row r="31" spans="1:17" s="3" customFormat="1" ht="25.5" customHeight="1">
      <c r="Q31" s="29"/>
    </row>
    <row r="32" spans="1:17" s="3" customFormat="1" ht="25.5" customHeight="1">
      <c r="Q32" s="29"/>
    </row>
    <row r="33" spans="17:17" s="3" customFormat="1" ht="25.5" customHeight="1">
      <c r="Q33" s="29"/>
    </row>
  </sheetData>
  <sheetProtection selectLockedCells="1"/>
  <sortState ref="B6:R17">
    <sortCondition descending="1" ref="O6:O17"/>
  </sortState>
  <mergeCells count="34">
    <mergeCell ref="B20:Q20"/>
    <mergeCell ref="A4:A5"/>
    <mergeCell ref="B4:B5"/>
    <mergeCell ref="H4:H5"/>
    <mergeCell ref="K4:K5"/>
    <mergeCell ref="L4:L5"/>
    <mergeCell ref="M4:M5"/>
    <mergeCell ref="N4:N5"/>
    <mergeCell ref="O4:O5"/>
    <mergeCell ref="P4:Q5"/>
    <mergeCell ref="P16:Q16"/>
    <mergeCell ref="P17:Q17"/>
    <mergeCell ref="A18:B18"/>
    <mergeCell ref="P18:Q18"/>
    <mergeCell ref="A19:B19"/>
    <mergeCell ref="P19:Q19"/>
    <mergeCell ref="P11:Q11"/>
    <mergeCell ref="P12:Q12"/>
    <mergeCell ref="P13:Q13"/>
    <mergeCell ref="P14:Q14"/>
    <mergeCell ref="P15:Q15"/>
    <mergeCell ref="P6:Q6"/>
    <mergeCell ref="P7:Q7"/>
    <mergeCell ref="P8:Q8"/>
    <mergeCell ref="P9:Q9"/>
    <mergeCell ref="P10:Q10"/>
    <mergeCell ref="I4:I5"/>
    <mergeCell ref="J4:J5"/>
    <mergeCell ref="A1:D1"/>
    <mergeCell ref="A2:Q2"/>
    <mergeCell ref="A3:C3"/>
    <mergeCell ref="O3:Q3"/>
    <mergeCell ref="C4:D4"/>
    <mergeCell ref="E4:G4"/>
  </mergeCells>
  <phoneticPr fontId="17" type="noConversion"/>
  <pageMargins left="1.1023622047244095" right="0.70866141732283472" top="0.74803149606299213" bottom="0.55118110236220474" header="0.31496062992125984" footer="0.39370078740157483"/>
  <pageSetup paperSize="9" scale="90" orientation="landscape" verticalDpi="300" r:id="rId1"/>
  <headerFooter>
    <oddFooter>&amp;L&amp;12-6-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workbookViewId="0">
      <selection activeCell="D3" sqref="D3"/>
    </sheetView>
  </sheetViews>
  <sheetFormatPr defaultColWidth="9"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12" t="s">
        <v>31</v>
      </c>
    </row>
    <row r="2" spans="1:7" ht="30.75" customHeight="1">
      <c r="A2" s="72" t="s">
        <v>32</v>
      </c>
      <c r="B2" s="72"/>
      <c r="C2" s="72"/>
      <c r="D2" s="73" t="s">
        <v>60</v>
      </c>
      <c r="E2" s="73"/>
      <c r="F2" s="73"/>
      <c r="G2" s="73"/>
    </row>
    <row r="3" spans="1:7" ht="29.25" customHeight="1">
      <c r="A3" s="74" t="s">
        <v>33</v>
      </c>
      <c r="B3" s="74"/>
      <c r="C3" s="13"/>
      <c r="D3" s="13"/>
      <c r="E3" s="13"/>
      <c r="F3" s="46" t="str">
        <f>各村成绩!O3</f>
        <v xml:space="preserve"> 时间：2024年03月31日</v>
      </c>
      <c r="G3" s="46"/>
    </row>
    <row r="4" spans="1:7" ht="24.75" customHeight="1">
      <c r="A4" s="71" t="s">
        <v>34</v>
      </c>
      <c r="B4" s="75" t="s">
        <v>35</v>
      </c>
      <c r="C4" s="75"/>
      <c r="D4" s="76" t="s">
        <v>36</v>
      </c>
      <c r="E4" s="76"/>
      <c r="F4" s="77"/>
      <c r="G4" s="71" t="s">
        <v>37</v>
      </c>
    </row>
    <row r="5" spans="1:7" ht="29.25" customHeight="1">
      <c r="A5" s="71"/>
      <c r="B5" s="14" t="s">
        <v>38</v>
      </c>
      <c r="C5" s="15" t="s">
        <v>39</v>
      </c>
      <c r="D5" s="15" t="s">
        <v>40</v>
      </c>
      <c r="E5" s="16" t="s">
        <v>41</v>
      </c>
      <c r="F5" s="16" t="s">
        <v>42</v>
      </c>
      <c r="G5" s="71"/>
    </row>
    <row r="6" spans="1:7" ht="157.5" customHeight="1">
      <c r="A6" s="17" t="s">
        <v>43</v>
      </c>
      <c r="B6" s="17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)"&amp;"/12*70%="&amp;ROUND(SUM(各村成绩!C6:C17)/12*0.7,2)</f>
        <v>(90+87+91+90+89+87+87+85+90+90+90+91)/12*70%=62.24</v>
      </c>
      <c r="C6" s="18" t="str">
        <f>各村成绩!C18&amp;"*30%="&amp;各村成绩!C18*0.3</f>
        <v>72*30%=21.6</v>
      </c>
      <c r="D6" s="18"/>
      <c r="E6" s="18"/>
      <c r="F6" s="18"/>
      <c r="G6" s="19">
        <f>SUM(各村成绩!C6:C17)/12*0.7+各村成绩!C18*0.3+D6+E6+F6</f>
        <v>83.841666666666669</v>
      </c>
    </row>
    <row r="7" spans="1:7" ht="80.25" customHeight="1">
      <c r="A7" s="20" t="s">
        <v>9</v>
      </c>
      <c r="B7" s="67" t="s">
        <v>44</v>
      </c>
      <c r="C7" s="68"/>
      <c r="D7" s="68"/>
      <c r="E7" s="68"/>
      <c r="F7" s="68"/>
      <c r="G7" s="69"/>
    </row>
    <row r="8" spans="1:7" ht="28.5" customHeight="1">
      <c r="A8" s="70"/>
      <c r="B8" s="70"/>
      <c r="C8" s="70"/>
      <c r="D8" s="70"/>
      <c r="E8" s="70"/>
      <c r="F8" s="70"/>
      <c r="G8" s="70"/>
    </row>
  </sheetData>
  <mergeCells count="10">
    <mergeCell ref="B7:G7"/>
    <mergeCell ref="A8:G8"/>
    <mergeCell ref="A4:A5"/>
    <mergeCell ref="G4:G5"/>
    <mergeCell ref="A2:C2"/>
    <mergeCell ref="D2:G2"/>
    <mergeCell ref="A3:B3"/>
    <mergeCell ref="F3:G3"/>
    <mergeCell ref="B4:C4"/>
    <mergeCell ref="D4:F4"/>
  </mergeCells>
  <phoneticPr fontId="17" type="noConversion"/>
  <pageMargins left="0.70866141732283472" right="0.70866141732283472" top="0.74803149606299213" bottom="0.74803149606299213" header="0.31496062992125984" footer="0.59055118110236227"/>
  <pageSetup paperSize="9" orientation="landscape" horizontalDpi="200" verticalDpi="300" r:id="rId1"/>
  <headerFooter>
    <oddFooter>&amp;R&amp;12-7-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1"/>
  <sheetViews>
    <sheetView zoomScale="85" zoomScaleNormal="85" workbookViewId="0">
      <selection activeCell="T8" sqref="T8"/>
    </sheetView>
  </sheetViews>
  <sheetFormatPr defaultColWidth="16.25" defaultRowHeight="25.5" customHeight="1"/>
  <cols>
    <col min="1" max="1" width="5.25" style="4" customWidth="1"/>
    <col min="2" max="2" width="10" style="4" customWidth="1"/>
    <col min="3" max="6" width="9.125" style="4" customWidth="1"/>
    <col min="7" max="7" width="8.875" style="4" customWidth="1"/>
    <col min="8" max="8" width="8.125" style="4" customWidth="1"/>
    <col min="9" max="23" width="5.625" style="4" customWidth="1"/>
    <col min="24" max="24" width="9.875" style="4" customWidth="1"/>
    <col min="25" max="25" width="7.75" style="4" customWidth="1"/>
    <col min="26" max="16384" width="16.25" style="4"/>
  </cols>
  <sheetData>
    <row r="1" spans="1:26" ht="18" customHeight="1">
      <c r="A1" s="5" t="s">
        <v>45</v>
      </c>
      <c r="B1" s="5"/>
      <c r="C1" s="6"/>
      <c r="D1" s="6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7"/>
      <c r="Y1" s="7"/>
    </row>
    <row r="2" spans="1:26" ht="33.75" customHeight="1">
      <c r="A2" s="78" t="s">
        <v>61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6" ht="17.25" customHeight="1">
      <c r="A3" s="38" t="s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39" t="s">
        <v>53</v>
      </c>
    </row>
    <row r="4" spans="1:26" s="1" customFormat="1" ht="21.75" customHeight="1">
      <c r="A4" s="89" t="s">
        <v>46</v>
      </c>
      <c r="B4" s="89" t="s">
        <v>3</v>
      </c>
      <c r="C4" s="79" t="s">
        <v>47</v>
      </c>
      <c r="D4" s="79"/>
      <c r="E4" s="79"/>
      <c r="F4" s="79"/>
      <c r="G4" s="89" t="s">
        <v>51</v>
      </c>
      <c r="H4" s="87" t="s">
        <v>73</v>
      </c>
      <c r="I4" s="84" t="s">
        <v>65</v>
      </c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2" t="s">
        <v>77</v>
      </c>
      <c r="Y4" s="80" t="s">
        <v>48</v>
      </c>
    </row>
    <row r="5" spans="1:26" s="1" customFormat="1" ht="21.75" customHeight="1">
      <c r="A5" s="90"/>
      <c r="B5" s="90"/>
      <c r="C5" s="94" t="s">
        <v>62</v>
      </c>
      <c r="D5" s="94" t="s">
        <v>63</v>
      </c>
      <c r="E5" s="94" t="s">
        <v>64</v>
      </c>
      <c r="F5" s="89" t="s">
        <v>50</v>
      </c>
      <c r="G5" s="90"/>
      <c r="H5" s="90"/>
      <c r="I5" s="83" t="s">
        <v>66</v>
      </c>
      <c r="J5" s="83"/>
      <c r="K5" s="83"/>
      <c r="L5" s="83"/>
      <c r="M5" s="83"/>
      <c r="N5" s="83" t="s">
        <v>71</v>
      </c>
      <c r="O5" s="83"/>
      <c r="P5" s="83"/>
      <c r="Q5" s="83"/>
      <c r="R5" s="83"/>
      <c r="S5" s="83" t="s">
        <v>72</v>
      </c>
      <c r="T5" s="83"/>
      <c r="U5" s="83"/>
      <c r="V5" s="83"/>
      <c r="W5" s="83"/>
      <c r="X5" s="81"/>
      <c r="Y5" s="81"/>
    </row>
    <row r="6" spans="1:26" s="1" customFormat="1" ht="21.75" customHeight="1">
      <c r="A6" s="90"/>
      <c r="B6" s="90"/>
      <c r="C6" s="94"/>
      <c r="D6" s="94"/>
      <c r="E6" s="94"/>
      <c r="F6" s="90"/>
      <c r="G6" s="90"/>
      <c r="H6" s="90"/>
      <c r="I6" s="92" t="s">
        <v>69</v>
      </c>
      <c r="J6" s="93"/>
      <c r="K6" s="83" t="s">
        <v>70</v>
      </c>
      <c r="L6" s="83"/>
      <c r="M6" s="87" t="s">
        <v>74</v>
      </c>
      <c r="N6" s="83" t="s">
        <v>69</v>
      </c>
      <c r="O6" s="83"/>
      <c r="P6" s="83" t="s">
        <v>70</v>
      </c>
      <c r="Q6" s="83"/>
      <c r="R6" s="87" t="s">
        <v>75</v>
      </c>
      <c r="S6" s="83" t="s">
        <v>69</v>
      </c>
      <c r="T6" s="83"/>
      <c r="U6" s="83" t="s">
        <v>70</v>
      </c>
      <c r="V6" s="83"/>
      <c r="W6" s="87" t="s">
        <v>76</v>
      </c>
      <c r="X6" s="81"/>
      <c r="Y6" s="81"/>
    </row>
    <row r="7" spans="1:26" s="1" customFormat="1" ht="93" customHeight="1">
      <c r="A7" s="90"/>
      <c r="B7" s="90"/>
      <c r="C7" s="94"/>
      <c r="D7" s="94"/>
      <c r="E7" s="94"/>
      <c r="F7" s="90"/>
      <c r="G7" s="90"/>
      <c r="H7" s="91"/>
      <c r="I7" s="40" t="s">
        <v>68</v>
      </c>
      <c r="J7" s="40" t="s">
        <v>67</v>
      </c>
      <c r="K7" s="40" t="s">
        <v>68</v>
      </c>
      <c r="L7" s="40" t="s">
        <v>67</v>
      </c>
      <c r="M7" s="88"/>
      <c r="N7" s="40" t="s">
        <v>68</v>
      </c>
      <c r="O7" s="40" t="s">
        <v>67</v>
      </c>
      <c r="P7" s="40" t="s">
        <v>68</v>
      </c>
      <c r="Q7" s="40" t="s">
        <v>67</v>
      </c>
      <c r="R7" s="88"/>
      <c r="S7" s="40" t="s">
        <v>68</v>
      </c>
      <c r="T7" s="40" t="s">
        <v>67</v>
      </c>
      <c r="U7" s="40" t="s">
        <v>68</v>
      </c>
      <c r="V7" s="40" t="s">
        <v>67</v>
      </c>
      <c r="W7" s="88"/>
      <c r="X7" s="81"/>
      <c r="Y7" s="81"/>
    </row>
    <row r="8" spans="1:26" s="1" customFormat="1" ht="33" customHeight="1">
      <c r="A8" s="30">
        <v>1</v>
      </c>
      <c r="B8" s="31" t="s">
        <v>15</v>
      </c>
      <c r="C8" s="31">
        <v>84.4</v>
      </c>
      <c r="D8" s="31">
        <v>86.6</v>
      </c>
      <c r="E8" s="31">
        <v>82</v>
      </c>
      <c r="F8" s="32">
        <f t="shared" ref="F8:F19" si="0">SUM(C8+D8+E8)/3</f>
        <v>84.333333333333329</v>
      </c>
      <c r="G8" s="33">
        <v>2</v>
      </c>
      <c r="H8" s="41">
        <v>0.5</v>
      </c>
      <c r="I8" s="34">
        <v>0</v>
      </c>
      <c r="J8" s="34">
        <v>1</v>
      </c>
      <c r="K8" s="34">
        <v>0</v>
      </c>
      <c r="L8" s="31">
        <v>1</v>
      </c>
      <c r="M8" s="31">
        <f>SUM(I8:L8)</f>
        <v>2</v>
      </c>
      <c r="N8" s="31">
        <v>1</v>
      </c>
      <c r="O8" s="31">
        <v>1</v>
      </c>
      <c r="P8" s="31">
        <v>1</v>
      </c>
      <c r="Q8" s="31">
        <v>1</v>
      </c>
      <c r="R8" s="31">
        <f>SUM(N8:Q8)</f>
        <v>4</v>
      </c>
      <c r="S8" s="31">
        <v>0</v>
      </c>
      <c r="T8" s="31">
        <v>1</v>
      </c>
      <c r="U8" s="31">
        <v>2</v>
      </c>
      <c r="V8" s="31">
        <v>0</v>
      </c>
      <c r="W8" s="31">
        <f>SUM(S8:V8)</f>
        <v>3</v>
      </c>
      <c r="X8" s="32">
        <f t="shared" ref="X8:X19" si="1">F8+G8+H8+M8+R8+W8</f>
        <v>95.833333333333329</v>
      </c>
      <c r="Y8" s="42" t="s">
        <v>88</v>
      </c>
    </row>
    <row r="9" spans="1:26" s="1" customFormat="1" ht="33" customHeight="1">
      <c r="A9" s="30">
        <v>2</v>
      </c>
      <c r="B9" s="31" t="s">
        <v>16</v>
      </c>
      <c r="C9" s="31">
        <v>67</v>
      </c>
      <c r="D9" s="31">
        <v>80.400000000000006</v>
      </c>
      <c r="E9" s="31">
        <v>66.800000000000011</v>
      </c>
      <c r="F9" s="32">
        <f t="shared" si="0"/>
        <v>71.400000000000006</v>
      </c>
      <c r="G9" s="33">
        <v>5</v>
      </c>
      <c r="H9" s="33">
        <v>0</v>
      </c>
      <c r="I9" s="34">
        <v>2</v>
      </c>
      <c r="J9" s="34">
        <v>1</v>
      </c>
      <c r="K9" s="34">
        <v>1</v>
      </c>
      <c r="L9" s="31">
        <v>1</v>
      </c>
      <c r="M9" s="31">
        <f t="shared" ref="M9:M19" si="2">SUM(I9:L9)</f>
        <v>5</v>
      </c>
      <c r="N9" s="31">
        <v>1</v>
      </c>
      <c r="O9" s="31">
        <v>1</v>
      </c>
      <c r="P9" s="31">
        <v>1</v>
      </c>
      <c r="Q9" s="31">
        <v>1</v>
      </c>
      <c r="R9" s="31">
        <f t="shared" ref="R9:R19" si="3">SUM(N9:Q9)</f>
        <v>4</v>
      </c>
      <c r="S9" s="31">
        <v>1</v>
      </c>
      <c r="T9" s="31">
        <v>0</v>
      </c>
      <c r="U9" s="31">
        <v>1</v>
      </c>
      <c r="V9" s="31">
        <v>0</v>
      </c>
      <c r="W9" s="31">
        <f t="shared" ref="W9:W19" si="4">SUM(S9:V9)</f>
        <v>2</v>
      </c>
      <c r="X9" s="32">
        <f t="shared" si="1"/>
        <v>87.4</v>
      </c>
      <c r="Y9" s="42" t="s">
        <v>91</v>
      </c>
    </row>
    <row r="10" spans="1:26" s="2" customFormat="1" ht="33" customHeight="1">
      <c r="A10" s="35">
        <v>3</v>
      </c>
      <c r="B10" s="31" t="s">
        <v>17</v>
      </c>
      <c r="C10" s="31">
        <v>79.300000000000011</v>
      </c>
      <c r="D10" s="31">
        <v>91.800000000000011</v>
      </c>
      <c r="E10" s="31">
        <v>91.4</v>
      </c>
      <c r="F10" s="32">
        <f t="shared" si="0"/>
        <v>87.5</v>
      </c>
      <c r="G10" s="33">
        <v>7</v>
      </c>
      <c r="H10" s="33">
        <v>7</v>
      </c>
      <c r="I10" s="34">
        <v>2</v>
      </c>
      <c r="J10" s="34">
        <v>1</v>
      </c>
      <c r="K10" s="34">
        <v>2</v>
      </c>
      <c r="L10" s="31">
        <v>1</v>
      </c>
      <c r="M10" s="31">
        <f t="shared" si="2"/>
        <v>6</v>
      </c>
      <c r="N10" s="31">
        <v>2</v>
      </c>
      <c r="O10" s="31">
        <v>1</v>
      </c>
      <c r="P10" s="31">
        <v>2</v>
      </c>
      <c r="Q10" s="31">
        <v>1</v>
      </c>
      <c r="R10" s="31">
        <f t="shared" si="3"/>
        <v>6</v>
      </c>
      <c r="S10" s="31">
        <v>2</v>
      </c>
      <c r="T10" s="31">
        <v>1</v>
      </c>
      <c r="U10" s="31">
        <v>0</v>
      </c>
      <c r="V10" s="31">
        <v>0</v>
      </c>
      <c r="W10" s="31">
        <f t="shared" si="4"/>
        <v>3</v>
      </c>
      <c r="X10" s="32">
        <f t="shared" si="1"/>
        <v>116.5</v>
      </c>
      <c r="Y10" s="42" t="s">
        <v>84</v>
      </c>
      <c r="Z10" s="1"/>
    </row>
    <row r="11" spans="1:26" s="1" customFormat="1" ht="33" customHeight="1">
      <c r="A11" s="30">
        <v>4</v>
      </c>
      <c r="B11" s="36" t="s">
        <v>18</v>
      </c>
      <c r="C11" s="31">
        <v>74.599999999999994</v>
      </c>
      <c r="D11" s="31">
        <v>87.800000000000011</v>
      </c>
      <c r="E11" s="31">
        <v>71</v>
      </c>
      <c r="F11" s="32">
        <f t="shared" si="0"/>
        <v>77.8</v>
      </c>
      <c r="G11" s="33">
        <v>8</v>
      </c>
      <c r="H11" s="33">
        <v>0</v>
      </c>
      <c r="I11" s="34">
        <v>2</v>
      </c>
      <c r="J11" s="34">
        <v>1</v>
      </c>
      <c r="K11" s="34">
        <v>1</v>
      </c>
      <c r="L11" s="31">
        <v>1</v>
      </c>
      <c r="M11" s="31">
        <f t="shared" si="2"/>
        <v>5</v>
      </c>
      <c r="N11" s="31">
        <v>2</v>
      </c>
      <c r="O11" s="31">
        <v>1</v>
      </c>
      <c r="P11" s="31">
        <v>1</v>
      </c>
      <c r="Q11" s="31">
        <v>1</v>
      </c>
      <c r="R11" s="31">
        <f t="shared" si="3"/>
        <v>5</v>
      </c>
      <c r="S11" s="31">
        <v>2</v>
      </c>
      <c r="T11" s="31">
        <v>1</v>
      </c>
      <c r="U11" s="31">
        <v>2</v>
      </c>
      <c r="V11" s="31">
        <v>1</v>
      </c>
      <c r="W11" s="31">
        <f t="shared" si="4"/>
        <v>6</v>
      </c>
      <c r="X11" s="32">
        <f t="shared" si="1"/>
        <v>101.8</v>
      </c>
      <c r="Y11" s="42" t="s">
        <v>87</v>
      </c>
    </row>
    <row r="12" spans="1:26" s="1" customFormat="1" ht="33" customHeight="1">
      <c r="A12" s="30">
        <v>5</v>
      </c>
      <c r="B12" s="36" t="s">
        <v>19</v>
      </c>
      <c r="C12" s="31">
        <v>79.2</v>
      </c>
      <c r="D12" s="31">
        <v>83</v>
      </c>
      <c r="E12" s="31">
        <v>89.6</v>
      </c>
      <c r="F12" s="32">
        <f t="shared" si="0"/>
        <v>83.933333333333323</v>
      </c>
      <c r="G12" s="33">
        <v>3</v>
      </c>
      <c r="H12" s="33">
        <v>6</v>
      </c>
      <c r="I12" s="34">
        <v>2</v>
      </c>
      <c r="J12" s="34">
        <v>1</v>
      </c>
      <c r="K12" s="34">
        <v>0</v>
      </c>
      <c r="L12" s="31">
        <v>1</v>
      </c>
      <c r="M12" s="31">
        <f t="shared" si="2"/>
        <v>4</v>
      </c>
      <c r="N12" s="31">
        <v>0</v>
      </c>
      <c r="O12" s="31">
        <v>1</v>
      </c>
      <c r="P12" s="31">
        <v>0</v>
      </c>
      <c r="Q12" s="31">
        <v>0</v>
      </c>
      <c r="R12" s="31">
        <f t="shared" si="3"/>
        <v>1</v>
      </c>
      <c r="S12" s="31">
        <v>2</v>
      </c>
      <c r="T12" s="31">
        <v>1</v>
      </c>
      <c r="U12" s="31">
        <v>2</v>
      </c>
      <c r="V12" s="31">
        <v>0</v>
      </c>
      <c r="W12" s="31">
        <f t="shared" si="4"/>
        <v>5</v>
      </c>
      <c r="X12" s="32">
        <f t="shared" si="1"/>
        <v>102.93333333333332</v>
      </c>
      <c r="Y12" s="42" t="s">
        <v>86</v>
      </c>
    </row>
    <row r="13" spans="1:26" s="1" customFormat="1" ht="33" customHeight="1">
      <c r="A13" s="30">
        <v>6</v>
      </c>
      <c r="B13" s="31" t="s">
        <v>20</v>
      </c>
      <c r="C13" s="31">
        <v>83</v>
      </c>
      <c r="D13" s="31">
        <v>77.800000000000011</v>
      </c>
      <c r="E13" s="31">
        <v>64.800000000000011</v>
      </c>
      <c r="F13" s="32">
        <f t="shared" si="0"/>
        <v>75.2</v>
      </c>
      <c r="G13" s="33">
        <v>1</v>
      </c>
      <c r="H13" s="33">
        <v>0</v>
      </c>
      <c r="I13" s="34">
        <v>1</v>
      </c>
      <c r="J13" s="34">
        <v>1</v>
      </c>
      <c r="K13" s="34">
        <v>1</v>
      </c>
      <c r="L13" s="31">
        <v>1</v>
      </c>
      <c r="M13" s="31">
        <f t="shared" si="2"/>
        <v>4</v>
      </c>
      <c r="N13" s="31">
        <v>1</v>
      </c>
      <c r="O13" s="31">
        <v>1</v>
      </c>
      <c r="P13" s="31">
        <v>0</v>
      </c>
      <c r="Q13" s="31">
        <v>0</v>
      </c>
      <c r="R13" s="31">
        <f t="shared" si="3"/>
        <v>2</v>
      </c>
      <c r="S13" s="31">
        <v>0</v>
      </c>
      <c r="T13" s="31">
        <v>1</v>
      </c>
      <c r="U13" s="31">
        <v>1</v>
      </c>
      <c r="V13" s="31">
        <v>0</v>
      </c>
      <c r="W13" s="31">
        <f t="shared" si="4"/>
        <v>2</v>
      </c>
      <c r="X13" s="32">
        <f t="shared" si="1"/>
        <v>84.2</v>
      </c>
      <c r="Y13" s="42" t="s">
        <v>92</v>
      </c>
    </row>
    <row r="14" spans="1:26" s="1" customFormat="1" ht="33" customHeight="1">
      <c r="A14" s="30">
        <v>7</v>
      </c>
      <c r="B14" s="31" t="s">
        <v>21</v>
      </c>
      <c r="C14" s="31">
        <v>73.2</v>
      </c>
      <c r="D14" s="31">
        <v>70.599999999999994</v>
      </c>
      <c r="E14" s="31">
        <v>77.8</v>
      </c>
      <c r="F14" s="32">
        <f t="shared" si="0"/>
        <v>73.866666666666674</v>
      </c>
      <c r="G14" s="33">
        <v>1</v>
      </c>
      <c r="H14" s="33">
        <v>0</v>
      </c>
      <c r="I14" s="34">
        <v>1</v>
      </c>
      <c r="J14" s="34">
        <v>1</v>
      </c>
      <c r="K14" s="34">
        <v>0</v>
      </c>
      <c r="L14" s="31">
        <v>1</v>
      </c>
      <c r="M14" s="31">
        <f t="shared" si="2"/>
        <v>3</v>
      </c>
      <c r="N14" s="31">
        <v>0</v>
      </c>
      <c r="O14" s="31">
        <v>0</v>
      </c>
      <c r="P14" s="31">
        <v>0</v>
      </c>
      <c r="Q14" s="31">
        <v>1</v>
      </c>
      <c r="R14" s="31">
        <f t="shared" si="3"/>
        <v>1</v>
      </c>
      <c r="S14" s="31">
        <v>1</v>
      </c>
      <c r="T14" s="31">
        <v>0</v>
      </c>
      <c r="U14" s="31">
        <v>1</v>
      </c>
      <c r="V14" s="31">
        <v>0</v>
      </c>
      <c r="W14" s="31">
        <f t="shared" si="4"/>
        <v>2</v>
      </c>
      <c r="X14" s="32">
        <f t="shared" si="1"/>
        <v>80.866666666666674</v>
      </c>
      <c r="Y14" s="42" t="s">
        <v>94</v>
      </c>
    </row>
    <row r="15" spans="1:26" s="1" customFormat="1" ht="33" customHeight="1">
      <c r="A15" s="30">
        <v>8</v>
      </c>
      <c r="B15" s="31" t="s">
        <v>22</v>
      </c>
      <c r="C15" s="31">
        <v>72.800000000000011</v>
      </c>
      <c r="D15" s="31">
        <v>68.599999999999994</v>
      </c>
      <c r="E15" s="31">
        <v>79</v>
      </c>
      <c r="F15" s="32">
        <f t="shared" si="0"/>
        <v>73.466666666666669</v>
      </c>
      <c r="G15" s="33">
        <v>2</v>
      </c>
      <c r="H15" s="33">
        <v>3</v>
      </c>
      <c r="I15" s="34">
        <v>0</v>
      </c>
      <c r="J15" s="34">
        <v>1</v>
      </c>
      <c r="K15" s="34">
        <v>0</v>
      </c>
      <c r="L15" s="31">
        <v>1</v>
      </c>
      <c r="M15" s="31">
        <f t="shared" si="2"/>
        <v>2</v>
      </c>
      <c r="N15" s="31">
        <v>0</v>
      </c>
      <c r="O15" s="31">
        <v>1</v>
      </c>
      <c r="P15" s="31">
        <v>0</v>
      </c>
      <c r="Q15" s="31">
        <v>0</v>
      </c>
      <c r="R15" s="31">
        <f t="shared" si="3"/>
        <v>1</v>
      </c>
      <c r="S15" s="31">
        <v>0</v>
      </c>
      <c r="T15" s="31">
        <v>0</v>
      </c>
      <c r="U15" s="31">
        <v>0</v>
      </c>
      <c r="V15" s="31">
        <v>0</v>
      </c>
      <c r="W15" s="31">
        <f t="shared" si="4"/>
        <v>0</v>
      </c>
      <c r="X15" s="32">
        <f t="shared" si="1"/>
        <v>81.466666666666669</v>
      </c>
      <c r="Y15" s="42" t="s">
        <v>93</v>
      </c>
    </row>
    <row r="16" spans="1:26" s="1" customFormat="1" ht="33" customHeight="1">
      <c r="A16" s="30">
        <v>9</v>
      </c>
      <c r="B16" s="31" t="s">
        <v>23</v>
      </c>
      <c r="C16" s="37">
        <v>74.599999999999994</v>
      </c>
      <c r="D16" s="37">
        <v>80.599999999999994</v>
      </c>
      <c r="E16" s="31">
        <v>89</v>
      </c>
      <c r="F16" s="32">
        <f t="shared" si="0"/>
        <v>81.399999999999991</v>
      </c>
      <c r="G16" s="33">
        <v>3</v>
      </c>
      <c r="H16" s="41">
        <v>1.5</v>
      </c>
      <c r="I16" s="34">
        <v>1</v>
      </c>
      <c r="J16" s="34">
        <v>1</v>
      </c>
      <c r="K16" s="34">
        <v>1</v>
      </c>
      <c r="L16" s="31">
        <v>1</v>
      </c>
      <c r="M16" s="31">
        <f t="shared" si="2"/>
        <v>4</v>
      </c>
      <c r="N16" s="37">
        <v>1</v>
      </c>
      <c r="O16" s="31">
        <v>1</v>
      </c>
      <c r="P16" s="37">
        <v>0</v>
      </c>
      <c r="Q16" s="37">
        <v>0</v>
      </c>
      <c r="R16" s="31">
        <f t="shared" si="3"/>
        <v>2</v>
      </c>
      <c r="S16" s="37">
        <v>1</v>
      </c>
      <c r="T16" s="31">
        <v>1</v>
      </c>
      <c r="U16" s="37">
        <v>0</v>
      </c>
      <c r="V16" s="37">
        <v>0</v>
      </c>
      <c r="W16" s="31">
        <f t="shared" si="4"/>
        <v>2</v>
      </c>
      <c r="X16" s="32">
        <f t="shared" si="1"/>
        <v>93.899999999999991</v>
      </c>
      <c r="Y16" s="42" t="s">
        <v>89</v>
      </c>
    </row>
    <row r="17" spans="1:25" s="1" customFormat="1" ht="33" customHeight="1">
      <c r="A17" s="30">
        <v>10</v>
      </c>
      <c r="B17" s="31" t="s">
        <v>24</v>
      </c>
      <c r="C17" s="31">
        <v>78</v>
      </c>
      <c r="D17" s="31">
        <v>78.400000000000006</v>
      </c>
      <c r="E17" s="31">
        <v>71</v>
      </c>
      <c r="F17" s="32">
        <f t="shared" si="0"/>
        <v>75.8</v>
      </c>
      <c r="G17" s="33">
        <v>0</v>
      </c>
      <c r="H17" s="33">
        <v>0</v>
      </c>
      <c r="I17" s="34">
        <v>1</v>
      </c>
      <c r="J17" s="34">
        <v>1</v>
      </c>
      <c r="K17" s="34">
        <v>1</v>
      </c>
      <c r="L17" s="31">
        <v>1</v>
      </c>
      <c r="M17" s="31">
        <f t="shared" si="2"/>
        <v>4</v>
      </c>
      <c r="N17" s="31">
        <v>1</v>
      </c>
      <c r="O17" s="31">
        <v>1</v>
      </c>
      <c r="P17" s="31">
        <v>0</v>
      </c>
      <c r="Q17" s="31">
        <v>1</v>
      </c>
      <c r="R17" s="31">
        <f t="shared" si="3"/>
        <v>3</v>
      </c>
      <c r="S17" s="31">
        <v>2</v>
      </c>
      <c r="T17" s="31">
        <v>1</v>
      </c>
      <c r="U17" s="31">
        <v>2</v>
      </c>
      <c r="V17" s="31">
        <v>0</v>
      </c>
      <c r="W17" s="31">
        <f t="shared" si="4"/>
        <v>5</v>
      </c>
      <c r="X17" s="32">
        <f t="shared" si="1"/>
        <v>87.8</v>
      </c>
      <c r="Y17" s="42" t="s">
        <v>90</v>
      </c>
    </row>
    <row r="18" spans="1:25" s="1" customFormat="1" ht="33" customHeight="1">
      <c r="A18" s="30">
        <v>11</v>
      </c>
      <c r="B18" s="31" t="s">
        <v>25</v>
      </c>
      <c r="C18" s="31">
        <v>74.599999999999994</v>
      </c>
      <c r="D18" s="31">
        <v>74.800000000000011</v>
      </c>
      <c r="E18" s="31">
        <v>65</v>
      </c>
      <c r="F18" s="32">
        <f t="shared" si="0"/>
        <v>71.466666666666669</v>
      </c>
      <c r="G18" s="33">
        <v>1</v>
      </c>
      <c r="H18" s="33">
        <v>0</v>
      </c>
      <c r="I18" s="34">
        <v>1</v>
      </c>
      <c r="J18" s="34">
        <v>1</v>
      </c>
      <c r="K18" s="34">
        <v>0</v>
      </c>
      <c r="L18" s="31">
        <v>1</v>
      </c>
      <c r="M18" s="31">
        <f t="shared" si="2"/>
        <v>3</v>
      </c>
      <c r="N18" s="31">
        <v>0</v>
      </c>
      <c r="O18" s="31">
        <v>0</v>
      </c>
      <c r="P18" s="31">
        <v>0</v>
      </c>
      <c r="Q18" s="31">
        <v>0</v>
      </c>
      <c r="R18" s="31">
        <f t="shared" si="3"/>
        <v>0</v>
      </c>
      <c r="S18" s="31">
        <v>0</v>
      </c>
      <c r="T18" s="31">
        <v>0</v>
      </c>
      <c r="U18" s="31">
        <v>0</v>
      </c>
      <c r="V18" s="31">
        <v>0</v>
      </c>
      <c r="W18" s="31">
        <f t="shared" si="4"/>
        <v>0</v>
      </c>
      <c r="X18" s="32">
        <f t="shared" si="1"/>
        <v>75.466666666666669</v>
      </c>
      <c r="Y18" s="42" t="s">
        <v>95</v>
      </c>
    </row>
    <row r="19" spans="1:25" s="1" customFormat="1" ht="33" customHeight="1">
      <c r="A19" s="30">
        <v>12</v>
      </c>
      <c r="B19" s="31" t="s">
        <v>26</v>
      </c>
      <c r="C19" s="31">
        <v>82.2</v>
      </c>
      <c r="D19" s="31">
        <v>81.599999999999994</v>
      </c>
      <c r="E19" s="31">
        <v>88.4</v>
      </c>
      <c r="F19" s="32">
        <f t="shared" si="0"/>
        <v>84.066666666666677</v>
      </c>
      <c r="G19" s="33">
        <v>7</v>
      </c>
      <c r="H19" s="33">
        <v>1</v>
      </c>
      <c r="I19" s="34">
        <v>2</v>
      </c>
      <c r="J19" s="34">
        <v>1</v>
      </c>
      <c r="K19" s="34">
        <v>0</v>
      </c>
      <c r="L19" s="31">
        <v>1</v>
      </c>
      <c r="M19" s="31">
        <f t="shared" si="2"/>
        <v>4</v>
      </c>
      <c r="N19" s="31">
        <v>2</v>
      </c>
      <c r="O19" s="31">
        <v>1</v>
      </c>
      <c r="P19" s="31">
        <v>0</v>
      </c>
      <c r="Q19" s="31">
        <v>0</v>
      </c>
      <c r="R19" s="31">
        <f t="shared" si="3"/>
        <v>3</v>
      </c>
      <c r="S19" s="31">
        <v>2</v>
      </c>
      <c r="T19" s="31">
        <v>1</v>
      </c>
      <c r="U19" s="31">
        <v>0</v>
      </c>
      <c r="V19" s="31">
        <v>1</v>
      </c>
      <c r="W19" s="31">
        <f t="shared" si="4"/>
        <v>4</v>
      </c>
      <c r="X19" s="32">
        <f t="shared" si="1"/>
        <v>103.06666666666668</v>
      </c>
      <c r="Y19" s="42" t="s">
        <v>85</v>
      </c>
    </row>
    <row r="20" spans="1:25" s="3" customFormat="1" ht="25.5" customHeight="1"/>
    <row r="21" spans="1:25" s="3" customFormat="1" ht="25.5" customHeight="1"/>
    <row r="22" spans="1:25" s="3" customFormat="1" ht="25.5" customHeight="1"/>
    <row r="23" spans="1:25" s="3" customFormat="1" ht="25.5" customHeight="1"/>
    <row r="24" spans="1:25" s="3" customFormat="1" ht="25.5" customHeight="1"/>
    <row r="25" spans="1:25" s="3" customFormat="1" ht="25.5" customHeight="1"/>
    <row r="26" spans="1:25" s="3" customFormat="1" ht="25.5" customHeight="1"/>
    <row r="27" spans="1:25" s="3" customFormat="1" ht="25.5" customHeight="1"/>
    <row r="28" spans="1:25" s="3" customFormat="1" ht="25.5" customHeight="1"/>
    <row r="29" spans="1:25" s="3" customFormat="1" ht="25.5" customHeight="1"/>
    <row r="30" spans="1:25" s="3" customFormat="1" ht="25.5" customHeight="1"/>
    <row r="31" spans="1:25" s="3" customFormat="1" ht="25.5" customHeight="1"/>
  </sheetData>
  <sheetProtection selectLockedCells="1"/>
  <mergeCells count="25">
    <mergeCell ref="G4:G7"/>
    <mergeCell ref="H4:H7"/>
    <mergeCell ref="I6:J6"/>
    <mergeCell ref="K6:L6"/>
    <mergeCell ref="B4:B7"/>
    <mergeCell ref="C5:C7"/>
    <mergeCell ref="D5:D7"/>
    <mergeCell ref="E5:E7"/>
    <mergeCell ref="F5:F7"/>
    <mergeCell ref="A2:Y2"/>
    <mergeCell ref="C4:F4"/>
    <mergeCell ref="Y4:Y7"/>
    <mergeCell ref="X4:X7"/>
    <mergeCell ref="N6:O6"/>
    <mergeCell ref="P6:Q6"/>
    <mergeCell ref="S6:T6"/>
    <mergeCell ref="U6:V6"/>
    <mergeCell ref="I4:W4"/>
    <mergeCell ref="I5:M5"/>
    <mergeCell ref="N5:R5"/>
    <mergeCell ref="S5:W5"/>
    <mergeCell ref="M6:M7"/>
    <mergeCell ref="R6:R7"/>
    <mergeCell ref="W6:W7"/>
    <mergeCell ref="A4:A7"/>
  </mergeCells>
  <phoneticPr fontId="17" type="noConversion"/>
  <printOptions horizontalCentered="1"/>
  <pageMargins left="0.78740157480314965" right="0.78740157480314965" top="0.78740157480314965" bottom="0.78740157480314965" header="0.31496062992125984" footer="0.51181102362204722"/>
  <pageSetup paperSize="9" scale="76" orientation="landscape" horizontalDpi="200" verticalDpi="300" r:id="rId1"/>
  <headerFooter>
    <oddFooter>&amp;L&amp;14-8-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各村成绩</vt:lpstr>
      <vt:lpstr>保洁公司成绩（自动生成，勿改）（附件2）</vt:lpstr>
      <vt:lpstr>1季度卫生评比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2024-04-08T09:21:38Z</cp:lastPrinted>
  <dcterms:created xsi:type="dcterms:W3CDTF">2006-09-13T11:21:00Z</dcterms:created>
  <dcterms:modified xsi:type="dcterms:W3CDTF">2024-04-08T09:22:20Z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F1F84998027D4F5C8017A16058CA96E9</vt:lpwstr>
  </property>
  <property fmtid="{D5CDD505-2E9C-101B-9397-08002B2CF9AE}" pid="3" name="KSOProductBuildVer">
    <vt:lpwstr>2052-11.1.0.13703</vt:lpwstr>
  </property>
</Properties>
</file>