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4000" windowHeight="9390"/>
  </bookViews>
  <sheets>
    <sheet name="12收" sheetId="1" r:id="rId1"/>
  </sheets>
  <calcPr calcId="114210"/>
</workbook>
</file>

<file path=xl/calcChain.xml><?xml version="1.0" encoding="utf-8"?>
<calcChain xmlns="http://schemas.openxmlformats.org/spreadsheetml/2006/main">
  <c r="C39" i="1"/>
  <c r="B39"/>
  <c r="C38"/>
  <c r="B38"/>
  <c r="C37"/>
  <c r="C36"/>
  <c r="C35"/>
  <c r="C34"/>
  <c r="B34"/>
  <c r="F33"/>
  <c r="D33"/>
  <c r="C33"/>
  <c r="B33"/>
  <c r="F32"/>
  <c r="D32"/>
  <c r="C32"/>
  <c r="B32"/>
  <c r="F31"/>
  <c r="D31"/>
  <c r="C31"/>
  <c r="B31"/>
  <c r="F30"/>
  <c r="D30"/>
  <c r="F29"/>
  <c r="D29"/>
  <c r="C29"/>
  <c r="B29"/>
  <c r="F28"/>
  <c r="D28"/>
  <c r="C28"/>
  <c r="B28"/>
  <c r="F27"/>
  <c r="D27"/>
  <c r="F26"/>
  <c r="D26"/>
  <c r="C26"/>
  <c r="B26"/>
  <c r="F25"/>
  <c r="D25"/>
  <c r="C25"/>
  <c r="B25"/>
  <c r="F24"/>
  <c r="D24"/>
  <c r="F23"/>
  <c r="D23"/>
  <c r="F22"/>
  <c r="D22"/>
  <c r="F21"/>
  <c r="D21"/>
  <c r="C21"/>
  <c r="F20"/>
  <c r="D20"/>
  <c r="C20"/>
  <c r="B20"/>
  <c r="F18"/>
  <c r="D18"/>
  <c r="F17"/>
  <c r="D17"/>
  <c r="F16"/>
  <c r="D16"/>
  <c r="F15"/>
  <c r="D15"/>
  <c r="F14"/>
  <c r="D14"/>
  <c r="F13"/>
  <c r="D13"/>
  <c r="F12"/>
  <c r="D12"/>
  <c r="F11"/>
  <c r="D11"/>
  <c r="F10"/>
  <c r="D10"/>
  <c r="F9"/>
  <c r="D9"/>
  <c r="F8"/>
  <c r="D8"/>
  <c r="F7"/>
  <c r="D7"/>
  <c r="F6"/>
  <c r="D6"/>
  <c r="F5"/>
  <c r="D5"/>
  <c r="C5"/>
  <c r="B5"/>
  <c r="F4"/>
  <c r="D4"/>
  <c r="C4"/>
  <c r="B4"/>
</calcChain>
</file>

<file path=xl/sharedStrings.xml><?xml version="1.0" encoding="utf-8"?>
<sst xmlns="http://schemas.openxmlformats.org/spreadsheetml/2006/main" count="44" uniqueCount="44">
  <si>
    <t>项          目</t>
  </si>
  <si>
    <t>2021年
预算数</t>
  </si>
  <si>
    <t>至12月31日完成</t>
  </si>
  <si>
    <t>完成
预算数%</t>
  </si>
  <si>
    <t>上年12月
完成数</t>
  </si>
  <si>
    <t>比增%</t>
  </si>
  <si>
    <t>一、一般公共预算收入合计</t>
  </si>
  <si>
    <t>1、税收收入</t>
  </si>
  <si>
    <t xml:space="preserve">    增值税50%</t>
  </si>
  <si>
    <t xml:space="preserve">    企业所得税40%</t>
  </si>
  <si>
    <t xml:space="preserve">    个人所得税40%</t>
  </si>
  <si>
    <r>
      <rPr>
        <sz val="11"/>
        <rFont val="Times New Roman"/>
        <family val="1"/>
      </rPr>
      <t xml:space="preserve">       </t>
    </r>
    <r>
      <rPr>
        <sz val="11"/>
        <rFont val="宋体"/>
        <charset val="134"/>
      </rPr>
      <t>资源税</t>
    </r>
  </si>
  <si>
    <r>
      <rPr>
        <sz val="11"/>
        <rFont val="Times New Roman"/>
        <family val="1"/>
      </rPr>
      <t xml:space="preserve">       </t>
    </r>
    <r>
      <rPr>
        <sz val="11"/>
        <rFont val="宋体"/>
        <charset val="134"/>
      </rPr>
      <t>城市维护建设税</t>
    </r>
  </si>
  <si>
    <r>
      <rPr>
        <sz val="11"/>
        <rFont val="Times New Roman"/>
        <family val="1"/>
      </rPr>
      <t xml:space="preserve">       </t>
    </r>
    <r>
      <rPr>
        <sz val="11"/>
        <rFont val="宋体"/>
        <charset val="134"/>
      </rPr>
      <t>房产税</t>
    </r>
  </si>
  <si>
    <r>
      <rPr>
        <sz val="11"/>
        <rFont val="Times New Roman"/>
        <family val="1"/>
      </rPr>
      <t xml:space="preserve">       </t>
    </r>
    <r>
      <rPr>
        <sz val="11"/>
        <rFont val="宋体"/>
        <charset val="134"/>
      </rPr>
      <t>印花税</t>
    </r>
  </si>
  <si>
    <r>
      <rPr>
        <sz val="11"/>
        <rFont val="Times New Roman"/>
        <family val="1"/>
      </rPr>
      <t xml:space="preserve">       </t>
    </r>
    <r>
      <rPr>
        <sz val="11"/>
        <rFont val="宋体"/>
        <charset val="134"/>
      </rPr>
      <t>城镇土地使用税</t>
    </r>
  </si>
  <si>
    <r>
      <rPr>
        <sz val="11"/>
        <rFont val="Times New Roman"/>
        <family val="1"/>
      </rPr>
      <t xml:space="preserve">       </t>
    </r>
    <r>
      <rPr>
        <sz val="11"/>
        <rFont val="宋体"/>
        <charset val="134"/>
      </rPr>
      <t>土地增值税</t>
    </r>
  </si>
  <si>
    <r>
      <rPr>
        <sz val="11"/>
        <rFont val="Times New Roman"/>
        <family val="1"/>
      </rPr>
      <t xml:space="preserve">       </t>
    </r>
    <r>
      <rPr>
        <sz val="11"/>
        <rFont val="宋体"/>
        <charset val="134"/>
      </rPr>
      <t>车船使用税</t>
    </r>
  </si>
  <si>
    <r>
      <rPr>
        <sz val="11"/>
        <rFont val="Times New Roman"/>
        <family val="1"/>
      </rPr>
      <t xml:space="preserve">       </t>
    </r>
    <r>
      <rPr>
        <sz val="11"/>
        <rFont val="宋体"/>
        <charset val="134"/>
      </rPr>
      <t>耕地占用税</t>
    </r>
  </si>
  <si>
    <r>
      <rPr>
        <sz val="11"/>
        <rFont val="Times New Roman"/>
        <family val="1"/>
      </rPr>
      <t xml:space="preserve">       </t>
    </r>
    <r>
      <rPr>
        <sz val="11"/>
        <rFont val="宋体"/>
        <charset val="134"/>
      </rPr>
      <t>契税</t>
    </r>
  </si>
  <si>
    <r>
      <rPr>
        <sz val="11"/>
        <rFont val="Times New Roman"/>
        <family val="1"/>
      </rPr>
      <t xml:space="preserve">       </t>
    </r>
    <r>
      <rPr>
        <sz val="11"/>
        <rFont val="宋体"/>
        <charset val="134"/>
      </rPr>
      <t>环保税</t>
    </r>
  </si>
  <si>
    <t xml:space="preserve">   其他税收收入</t>
  </si>
  <si>
    <t>2、非税收入</t>
  </si>
  <si>
    <t xml:space="preserve">       专项收入</t>
  </si>
  <si>
    <t xml:space="preserve">       行政事业性收费收入</t>
  </si>
  <si>
    <t xml:space="preserve">       罚没收入</t>
  </si>
  <si>
    <t xml:space="preserve">       其他收入</t>
  </si>
  <si>
    <t>二、中央财政收入合计</t>
  </si>
  <si>
    <t xml:space="preserve">   增值税50%</t>
  </si>
  <si>
    <t xml:space="preserve">   消费税100%</t>
  </si>
  <si>
    <t xml:space="preserve">   企业所得税60%</t>
  </si>
  <si>
    <t xml:space="preserve">   个人所得税60%</t>
  </si>
  <si>
    <t xml:space="preserve">   车辆购置税</t>
  </si>
  <si>
    <t>三、一般公共预算总收入</t>
  </si>
  <si>
    <t>1、税务局</t>
  </si>
  <si>
    <t>2、财政局</t>
  </si>
  <si>
    <t>3、退税（成品油划出及增值税留抵退税）</t>
  </si>
  <si>
    <t xml:space="preserve">   其中：留抵退税</t>
  </si>
  <si>
    <t xml:space="preserve">         成品油划出（城建税）</t>
  </si>
  <si>
    <t xml:space="preserve">         教育费附加</t>
  </si>
  <si>
    <t>四、总收入中税性收入比例</t>
  </si>
  <si>
    <t xml:space="preserve"> 一般公共预算收入中税性比重</t>
  </si>
  <si>
    <t xml:space="preserve">                            单位:万元</t>
    <phoneticPr fontId="12" type="noConversion"/>
  </si>
  <si>
    <t>8-1 2021年财政收入月报表</t>
    <phoneticPr fontId="12" type="noConversion"/>
  </si>
</sst>
</file>

<file path=xl/styles.xml><?xml version="1.0" encoding="utf-8"?>
<styleSheet xmlns="http://schemas.openxmlformats.org/spreadsheetml/2006/main">
  <numFmts count="3">
    <numFmt numFmtId="176" formatCode="0_ "/>
    <numFmt numFmtId="177" formatCode="0_);[Red]\(0\)"/>
    <numFmt numFmtId="178" formatCode="0.00_ "/>
  </numFmts>
  <fonts count="14"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sz val="12"/>
      <name val="宋体"/>
      <charset val="134"/>
    </font>
    <font>
      <sz val="12"/>
      <color indexed="10"/>
      <name val="宋体"/>
      <charset val="134"/>
    </font>
    <font>
      <b/>
      <sz val="12"/>
      <name val="宋体"/>
      <charset val="134"/>
    </font>
    <font>
      <b/>
      <sz val="11"/>
      <name val="黑体"/>
      <family val="3"/>
      <charset val="134"/>
    </font>
    <font>
      <b/>
      <sz val="12"/>
      <name val="黑体"/>
      <family val="3"/>
      <charset val="134"/>
    </font>
    <font>
      <sz val="12"/>
      <name val="黑体"/>
      <family val="3"/>
      <charset val="134"/>
    </font>
    <font>
      <b/>
      <sz val="11"/>
      <name val="宋体"/>
      <charset val="134"/>
    </font>
    <font>
      <sz val="11"/>
      <name val="宋体"/>
      <charset val="134"/>
    </font>
    <font>
      <sz val="11"/>
      <name val="Times New Roman"/>
      <family val="1"/>
    </font>
    <font>
      <sz val="10"/>
      <color indexed="8"/>
      <name val="宋体"/>
      <charset val="134"/>
    </font>
    <font>
      <sz val="9"/>
      <name val="宋体"/>
      <charset val="134"/>
    </font>
    <font>
      <sz val="11"/>
      <color theme="1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3" fillId="0" borderId="0">
      <alignment vertical="center"/>
    </xf>
  </cellStyleXfs>
  <cellXfs count="121">
    <xf numFmtId="0" fontId="0" fillId="0" borderId="0" xfId="0">
      <alignment vertical="center"/>
    </xf>
    <xf numFmtId="0" fontId="13" fillId="0" borderId="0" xfId="1">
      <alignment vertical="center"/>
    </xf>
    <xf numFmtId="0" fontId="13" fillId="2" borderId="0" xfId="1" applyFill="1">
      <alignment vertical="center"/>
    </xf>
    <xf numFmtId="0" fontId="2" fillId="0" borderId="0" xfId="1" applyFont="1" applyAlignment="1">
      <alignment vertical="center"/>
    </xf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vertical="center"/>
    </xf>
    <xf numFmtId="176" fontId="6" fillId="0" borderId="2" xfId="0" applyNumberFormat="1" applyFont="1" applyBorder="1" applyAlignment="1">
      <alignment vertical="center"/>
    </xf>
    <xf numFmtId="176" fontId="6" fillId="2" borderId="2" xfId="1" applyNumberFormat="1" applyFont="1" applyFill="1" applyBorder="1" applyAlignment="1">
      <alignment vertical="center"/>
    </xf>
    <xf numFmtId="178" fontId="6" fillId="0" borderId="2" xfId="1" applyNumberFormat="1" applyFont="1" applyBorder="1" applyAlignment="1">
      <alignment vertical="center"/>
    </xf>
    <xf numFmtId="176" fontId="6" fillId="2" borderId="2" xfId="0" applyNumberFormat="1" applyFont="1" applyFill="1" applyBorder="1" applyAlignment="1">
      <alignment vertical="center"/>
    </xf>
    <xf numFmtId="178" fontId="6" fillId="2" borderId="3" xfId="1" applyNumberFormat="1" applyFont="1" applyFill="1" applyBorder="1" applyAlignment="1">
      <alignment vertical="center"/>
    </xf>
    <xf numFmtId="176" fontId="13" fillId="0" borderId="0" xfId="1" applyNumberFormat="1">
      <alignment vertical="center"/>
    </xf>
    <xf numFmtId="0" fontId="8" fillId="0" borderId="4" xfId="1" applyFont="1" applyBorder="1" applyAlignment="1">
      <alignment vertical="center"/>
    </xf>
    <xf numFmtId="176" fontId="4" fillId="0" borderId="5" xfId="0" applyNumberFormat="1" applyFont="1" applyBorder="1" applyAlignment="1">
      <alignment vertical="center"/>
    </xf>
    <xf numFmtId="176" fontId="4" fillId="2" borderId="6" xfId="1" applyNumberFormat="1" applyFont="1" applyFill="1" applyBorder="1" applyAlignment="1" applyProtection="1">
      <alignment vertical="center"/>
    </xf>
    <xf numFmtId="178" fontId="4" fillId="0" borderId="6" xfId="1" applyNumberFormat="1" applyFont="1" applyBorder="1" applyAlignment="1">
      <alignment vertical="center"/>
    </xf>
    <xf numFmtId="176" fontId="4" fillId="2" borderId="6" xfId="0" applyNumberFormat="1" applyFont="1" applyFill="1" applyBorder="1" applyAlignment="1" applyProtection="1">
      <alignment vertical="center"/>
    </xf>
    <xf numFmtId="178" fontId="4" fillId="2" borderId="7" xfId="1" applyNumberFormat="1" applyFont="1" applyFill="1" applyBorder="1" applyAlignment="1">
      <alignment vertical="center"/>
    </xf>
    <xf numFmtId="0" fontId="9" fillId="0" borderId="8" xfId="1" applyFont="1" applyBorder="1" applyAlignment="1">
      <alignment horizontal="left" vertical="center"/>
    </xf>
    <xf numFmtId="176" fontId="2" fillId="0" borderId="9" xfId="0" applyNumberFormat="1" applyFont="1" applyFill="1" applyBorder="1" applyAlignment="1">
      <alignment horizontal="right" vertical="center"/>
    </xf>
    <xf numFmtId="176" fontId="2" fillId="2" borderId="9" xfId="1" applyNumberFormat="1" applyFont="1" applyFill="1" applyBorder="1" applyAlignment="1" applyProtection="1">
      <alignment vertical="center"/>
    </xf>
    <xf numFmtId="178" fontId="2" fillId="0" borderId="9" xfId="1" applyNumberFormat="1" applyFont="1" applyBorder="1" applyAlignment="1">
      <alignment vertical="center"/>
    </xf>
    <xf numFmtId="176" fontId="2" fillId="2" borderId="9" xfId="0" applyNumberFormat="1" applyFont="1" applyFill="1" applyBorder="1" applyAlignment="1" applyProtection="1">
      <alignment vertical="center"/>
    </xf>
    <xf numFmtId="178" fontId="2" fillId="2" borderId="10" xfId="1" applyNumberFormat="1" applyFont="1" applyFill="1" applyBorder="1" applyAlignment="1">
      <alignment vertical="center"/>
    </xf>
    <xf numFmtId="0" fontId="9" fillId="0" borderId="8" xfId="1" applyFont="1" applyBorder="1" applyAlignment="1">
      <alignment vertical="center"/>
    </xf>
    <xf numFmtId="176" fontId="2" fillId="2" borderId="11" xfId="1" applyNumberFormat="1" applyFont="1" applyFill="1" applyBorder="1" applyAlignment="1" applyProtection="1">
      <alignment vertical="center"/>
    </xf>
    <xf numFmtId="176" fontId="2" fillId="2" borderId="11" xfId="0" applyNumberFormat="1" applyFont="1" applyFill="1" applyBorder="1" applyAlignment="1" applyProtection="1">
      <alignment vertical="center"/>
    </xf>
    <xf numFmtId="0" fontId="10" fillId="0" borderId="8" xfId="1" applyFont="1" applyBorder="1" applyAlignment="1">
      <alignment vertical="center"/>
    </xf>
    <xf numFmtId="0" fontId="10" fillId="0" borderId="8" xfId="1" applyFont="1" applyFill="1" applyBorder="1" applyAlignment="1">
      <alignment vertical="center"/>
    </xf>
    <xf numFmtId="0" fontId="10" fillId="0" borderId="12" xfId="1" applyFont="1" applyFill="1" applyBorder="1" applyAlignment="1">
      <alignment vertical="center"/>
    </xf>
    <xf numFmtId="176" fontId="2" fillId="2" borderId="13" xfId="1" applyNumberFormat="1" applyFont="1" applyFill="1" applyBorder="1" applyAlignment="1" applyProtection="1">
      <alignment vertical="center"/>
    </xf>
    <xf numFmtId="178" fontId="2" fillId="0" borderId="14" xfId="1" applyNumberFormat="1" applyFont="1" applyBorder="1" applyAlignment="1">
      <alignment vertical="center"/>
    </xf>
    <xf numFmtId="176" fontId="2" fillId="2" borderId="13" xfId="0" applyNumberFormat="1" applyFont="1" applyFill="1" applyBorder="1" applyAlignment="1" applyProtection="1">
      <alignment vertical="center"/>
    </xf>
    <xf numFmtId="178" fontId="2" fillId="2" borderId="15" xfId="1" applyNumberFormat="1" applyFont="1" applyFill="1" applyBorder="1" applyAlignment="1">
      <alignment vertical="center"/>
    </xf>
    <xf numFmtId="0" fontId="2" fillId="0" borderId="9" xfId="0" applyFont="1" applyBorder="1" applyAlignment="1">
      <alignment vertical="center"/>
    </xf>
    <xf numFmtId="0" fontId="8" fillId="0" borderId="16" xfId="1" applyFont="1" applyBorder="1" applyAlignment="1">
      <alignment vertical="center"/>
    </xf>
    <xf numFmtId="176" fontId="4" fillId="0" borderId="11" xfId="0" applyNumberFormat="1" applyFont="1" applyBorder="1" applyAlignment="1">
      <alignment vertical="center"/>
    </xf>
    <xf numFmtId="176" fontId="4" fillId="2" borderId="11" xfId="1" applyNumberFormat="1" applyFont="1" applyFill="1" applyBorder="1" applyAlignment="1" applyProtection="1">
      <alignment vertical="center"/>
    </xf>
    <xf numFmtId="178" fontId="4" fillId="0" borderId="11" xfId="1" applyNumberFormat="1" applyFont="1" applyBorder="1" applyAlignment="1">
      <alignment vertical="center"/>
    </xf>
    <xf numFmtId="176" fontId="4" fillId="2" borderId="11" xfId="0" applyNumberFormat="1" applyFont="1" applyFill="1" applyBorder="1" applyAlignment="1" applyProtection="1">
      <alignment vertical="center"/>
    </xf>
    <xf numFmtId="178" fontId="4" fillId="2" borderId="17" xfId="1" applyNumberFormat="1" applyFont="1" applyFill="1" applyBorder="1" applyAlignment="1">
      <alignment vertical="center"/>
    </xf>
    <xf numFmtId="0" fontId="10" fillId="0" borderId="8" xfId="1" applyFont="1" applyBorder="1" applyAlignment="1">
      <alignment horizontal="left" vertical="center"/>
    </xf>
    <xf numFmtId="176" fontId="2" fillId="2" borderId="11" xfId="1" applyNumberFormat="1" applyFont="1" applyFill="1" applyBorder="1" applyAlignment="1" applyProtection="1">
      <alignment horizontal="right" vertical="center"/>
    </xf>
    <xf numFmtId="176" fontId="2" fillId="2" borderId="11" xfId="0" applyNumberFormat="1" applyFont="1" applyFill="1" applyBorder="1" applyAlignment="1" applyProtection="1">
      <alignment horizontal="right" vertical="center"/>
    </xf>
    <xf numFmtId="0" fontId="11" fillId="0" borderId="18" xfId="1" applyFont="1" applyBorder="1" applyAlignment="1">
      <alignment horizontal="left" vertical="center"/>
    </xf>
    <xf numFmtId="0" fontId="10" fillId="0" borderId="12" xfId="1" applyFont="1" applyBorder="1" applyAlignment="1">
      <alignment vertical="center"/>
    </xf>
    <xf numFmtId="176" fontId="2" fillId="0" borderId="14" xfId="0" applyNumberFormat="1" applyFont="1" applyFill="1" applyBorder="1" applyAlignment="1">
      <alignment horizontal="right" vertical="center"/>
    </xf>
    <xf numFmtId="176" fontId="2" fillId="2" borderId="13" xfId="1" applyNumberFormat="1" applyFont="1" applyFill="1" applyBorder="1" applyAlignment="1" applyProtection="1">
      <alignment horizontal="right" vertical="center"/>
    </xf>
    <xf numFmtId="176" fontId="2" fillId="2" borderId="13" xfId="0" applyNumberFormat="1" applyFont="1" applyFill="1" applyBorder="1" applyAlignment="1" applyProtection="1">
      <alignment horizontal="right" vertical="center"/>
    </xf>
    <xf numFmtId="0" fontId="5" fillId="0" borderId="4" xfId="1" applyFont="1" applyFill="1" applyBorder="1" applyAlignment="1">
      <alignment vertical="center"/>
    </xf>
    <xf numFmtId="176" fontId="6" fillId="0" borderId="5" xfId="0" applyNumberFormat="1" applyFont="1" applyBorder="1" applyAlignment="1">
      <alignment vertical="center"/>
    </xf>
    <xf numFmtId="176" fontId="6" fillId="2" borderId="6" xfId="1" applyNumberFormat="1" applyFont="1" applyFill="1" applyBorder="1" applyAlignment="1">
      <alignment vertical="center"/>
    </xf>
    <xf numFmtId="178" fontId="6" fillId="0" borderId="5" xfId="1" applyNumberFormat="1" applyFont="1" applyBorder="1" applyAlignment="1">
      <alignment vertical="center"/>
    </xf>
    <xf numFmtId="176" fontId="6" fillId="2" borderId="6" xfId="0" applyNumberFormat="1" applyFont="1" applyFill="1" applyBorder="1" applyAlignment="1">
      <alignment vertical="center"/>
    </xf>
    <xf numFmtId="178" fontId="6" fillId="2" borderId="7" xfId="1" applyNumberFormat="1" applyFont="1" applyFill="1" applyBorder="1" applyAlignment="1">
      <alignment vertical="center"/>
    </xf>
    <xf numFmtId="0" fontId="9" fillId="0" borderId="8" xfId="1" applyFont="1" applyFill="1" applyBorder="1" applyAlignment="1">
      <alignment vertical="center"/>
    </xf>
    <xf numFmtId="176" fontId="2" fillId="2" borderId="9" xfId="1" applyNumberFormat="1" applyFont="1" applyFill="1" applyBorder="1" applyAlignment="1">
      <alignment vertical="center"/>
    </xf>
    <xf numFmtId="176" fontId="2" fillId="2" borderId="9" xfId="0" applyNumberFormat="1" applyFont="1" applyFill="1" applyBorder="1" applyAlignment="1">
      <alignment vertical="center"/>
    </xf>
    <xf numFmtId="0" fontId="9" fillId="0" borderId="19" xfId="1" applyFont="1" applyFill="1" applyBorder="1" applyAlignment="1">
      <alignment vertical="center"/>
    </xf>
    <xf numFmtId="177" fontId="2" fillId="0" borderId="20" xfId="0" applyNumberFormat="1" applyFont="1" applyFill="1" applyBorder="1" applyAlignment="1">
      <alignment horizontal="right" vertical="center"/>
    </xf>
    <xf numFmtId="178" fontId="2" fillId="0" borderId="21" xfId="1" applyNumberFormat="1" applyFont="1" applyBorder="1" applyAlignment="1">
      <alignment vertical="center"/>
    </xf>
    <xf numFmtId="178" fontId="2" fillId="2" borderId="22" xfId="1" applyNumberFormat="1" applyFont="1" applyFill="1" applyBorder="1" applyAlignment="1">
      <alignment vertical="center"/>
    </xf>
    <xf numFmtId="176" fontId="6" fillId="0" borderId="6" xfId="0" applyNumberFormat="1" applyFont="1" applyBorder="1" applyAlignment="1">
      <alignment vertical="center"/>
    </xf>
    <xf numFmtId="178" fontId="6" fillId="0" borderId="6" xfId="1" applyNumberFormat="1" applyFont="1" applyFill="1" applyBorder="1" applyAlignment="1">
      <alignment vertical="center"/>
    </xf>
    <xf numFmtId="0" fontId="9" fillId="0" borderId="23" xfId="1" applyFont="1" applyFill="1" applyBorder="1" applyAlignment="1">
      <alignment horizontal="left" vertical="center" indent="1"/>
    </xf>
    <xf numFmtId="176" fontId="2" fillId="0" borderId="5" xfId="0" applyNumberFormat="1" applyFont="1" applyFill="1" applyBorder="1" applyAlignment="1">
      <alignment vertical="center"/>
    </xf>
    <xf numFmtId="176" fontId="2" fillId="2" borderId="5" xfId="1" applyNumberFormat="1" applyFont="1" applyFill="1" applyBorder="1" applyAlignment="1">
      <alignment vertical="center"/>
    </xf>
    <xf numFmtId="178" fontId="2" fillId="0" borderId="5" xfId="1" applyNumberFormat="1" applyFont="1" applyFill="1" applyBorder="1" applyAlignment="1">
      <alignment vertical="center"/>
    </xf>
    <xf numFmtId="176" fontId="2" fillId="2" borderId="5" xfId="0" applyNumberFormat="1" applyFont="1" applyFill="1" applyBorder="1" applyAlignment="1">
      <alignment vertical="center"/>
    </xf>
    <xf numFmtId="178" fontId="2" fillId="2" borderId="24" xfId="1" applyNumberFormat="1" applyFont="1" applyFill="1" applyBorder="1" applyAlignment="1">
      <alignment vertical="center"/>
    </xf>
    <xf numFmtId="0" fontId="9" fillId="0" borderId="8" xfId="1" applyFont="1" applyFill="1" applyBorder="1" applyAlignment="1">
      <alignment horizontal="left" vertical="center" indent="1"/>
    </xf>
    <xf numFmtId="176" fontId="2" fillId="0" borderId="9" xfId="0" applyNumberFormat="1" applyFont="1" applyFill="1" applyBorder="1" applyAlignment="1">
      <alignment vertical="center"/>
    </xf>
    <xf numFmtId="178" fontId="2" fillId="0" borderId="9" xfId="1" applyNumberFormat="1" applyFont="1" applyFill="1" applyBorder="1" applyAlignment="1">
      <alignment vertical="center"/>
    </xf>
    <xf numFmtId="0" fontId="9" fillId="0" borderId="8" xfId="1" applyFont="1" applyFill="1" applyBorder="1" applyAlignment="1">
      <alignment horizontal="left" vertical="center" indent="1" shrinkToFit="1"/>
    </xf>
    <xf numFmtId="176" fontId="2" fillId="0" borderId="11" xfId="0" applyNumberFormat="1" applyFont="1" applyFill="1" applyBorder="1" applyAlignment="1">
      <alignment vertical="center"/>
    </xf>
    <xf numFmtId="0" fontId="9" fillId="0" borderId="12" xfId="1" applyFont="1" applyFill="1" applyBorder="1" applyAlignment="1">
      <alignment horizontal="left" vertical="center" indent="1" shrinkToFit="1"/>
    </xf>
    <xf numFmtId="0" fontId="2" fillId="0" borderId="14" xfId="1" applyFont="1" applyBorder="1" applyAlignment="1">
      <alignment vertical="center"/>
    </xf>
    <xf numFmtId="176" fontId="2" fillId="2" borderId="14" xfId="1" applyNumberFormat="1" applyFont="1" applyFill="1" applyBorder="1" applyAlignment="1">
      <alignment vertical="center"/>
    </xf>
    <xf numFmtId="178" fontId="2" fillId="0" borderId="14" xfId="1" applyNumberFormat="1" applyFont="1" applyFill="1" applyBorder="1" applyAlignment="1">
      <alignment vertical="center"/>
    </xf>
    <xf numFmtId="176" fontId="2" fillId="2" borderId="14" xfId="0" applyNumberFormat="1" applyFont="1" applyFill="1" applyBorder="1" applyAlignment="1">
      <alignment vertical="center"/>
    </xf>
    <xf numFmtId="0" fontId="9" fillId="0" borderId="25" xfId="1" applyFont="1" applyFill="1" applyBorder="1" applyAlignment="1">
      <alignment horizontal="left" vertical="center" indent="1" shrinkToFit="1"/>
    </xf>
    <xf numFmtId="0" fontId="2" fillId="0" borderId="21" xfId="1" applyFont="1" applyBorder="1" applyAlignment="1">
      <alignment vertical="center"/>
    </xf>
    <xf numFmtId="176" fontId="2" fillId="2" borderId="21" xfId="1" applyNumberFormat="1" applyFont="1" applyFill="1" applyBorder="1" applyAlignment="1">
      <alignment vertical="center"/>
    </xf>
    <xf numFmtId="178" fontId="2" fillId="0" borderId="21" xfId="1" applyNumberFormat="1" applyFont="1" applyFill="1" applyBorder="1" applyAlignment="1">
      <alignment vertical="center"/>
    </xf>
    <xf numFmtId="176" fontId="2" fillId="2" borderId="21" xfId="0" applyNumberFormat="1" applyFont="1" applyFill="1" applyBorder="1" applyAlignment="1">
      <alignment vertical="center"/>
    </xf>
    <xf numFmtId="178" fontId="5" fillId="0" borderId="16" xfId="1" applyNumberFormat="1" applyFont="1" applyFill="1" applyBorder="1" applyAlignment="1">
      <alignment vertical="center"/>
    </xf>
    <xf numFmtId="178" fontId="6" fillId="0" borderId="11" xfId="1" applyNumberFormat="1" applyFont="1" applyBorder="1" applyAlignment="1">
      <alignment vertical="center"/>
    </xf>
    <xf numFmtId="176" fontId="6" fillId="2" borderId="11" xfId="1" applyNumberFormat="1" applyFont="1" applyFill="1" applyBorder="1" applyAlignment="1">
      <alignment vertical="center"/>
    </xf>
    <xf numFmtId="178" fontId="6" fillId="2" borderId="11" xfId="0" applyNumberFormat="1" applyFont="1" applyFill="1" applyBorder="1" applyAlignment="1">
      <alignment vertical="center"/>
    </xf>
    <xf numFmtId="178" fontId="6" fillId="2" borderId="17" xfId="1" applyNumberFormat="1" applyFont="1" applyFill="1" applyBorder="1" applyAlignment="1">
      <alignment vertical="center"/>
    </xf>
    <xf numFmtId="178" fontId="8" fillId="0" borderId="25" xfId="1" applyNumberFormat="1" applyFont="1" applyFill="1" applyBorder="1" applyAlignment="1">
      <alignment vertical="center"/>
    </xf>
    <xf numFmtId="178" fontId="4" fillId="0" borderId="21" xfId="1" applyNumberFormat="1" applyFont="1" applyFill="1" applyBorder="1" applyAlignment="1">
      <alignment vertical="center"/>
    </xf>
    <xf numFmtId="176" fontId="4" fillId="2" borderId="21" xfId="1" applyNumberFormat="1" applyFont="1" applyFill="1" applyBorder="1" applyAlignment="1">
      <alignment vertical="center"/>
    </xf>
    <xf numFmtId="178" fontId="4" fillId="0" borderId="21" xfId="1" applyNumberFormat="1" applyFont="1" applyBorder="1" applyAlignment="1">
      <alignment vertical="center"/>
    </xf>
    <xf numFmtId="178" fontId="4" fillId="2" borderId="21" xfId="0" applyNumberFormat="1" applyFont="1" applyFill="1" applyBorder="1" applyAlignment="1">
      <alignment vertical="center"/>
    </xf>
    <xf numFmtId="0" fontId="0" fillId="0" borderId="0" xfId="1" applyFont="1" applyFill="1" applyAlignment="1">
      <alignment vertical="center"/>
    </xf>
    <xf numFmtId="176" fontId="0" fillId="0" borderId="0" xfId="1" applyNumberFormat="1" applyFont="1" applyFill="1" applyAlignment="1">
      <alignment vertical="center"/>
    </xf>
    <xf numFmtId="0" fontId="2" fillId="0" borderId="0" xfId="1" applyFont="1" applyFill="1" applyAlignment="1">
      <alignment vertical="center"/>
    </xf>
    <xf numFmtId="176" fontId="7" fillId="0" borderId="0" xfId="1" applyNumberFormat="1" applyFont="1" applyFill="1" applyAlignment="1">
      <alignment vertical="center"/>
    </xf>
    <xf numFmtId="0" fontId="3" fillId="0" borderId="0" xfId="1" applyFont="1" applyFill="1" applyAlignment="1">
      <alignment vertical="center"/>
    </xf>
    <xf numFmtId="0" fontId="13" fillId="0" borderId="0" xfId="1" applyFill="1">
      <alignment vertical="center"/>
    </xf>
    <xf numFmtId="176" fontId="2" fillId="0" borderId="0" xfId="1" applyNumberFormat="1" applyFont="1" applyFill="1" applyAlignment="1">
      <alignment vertical="center"/>
    </xf>
    <xf numFmtId="176" fontId="6" fillId="0" borderId="0" xfId="1" applyNumberFormat="1" applyFont="1" applyFill="1" applyAlignment="1">
      <alignment vertical="center"/>
    </xf>
    <xf numFmtId="178" fontId="13" fillId="0" borderId="0" xfId="1" applyNumberFormat="1" applyFill="1">
      <alignment vertical="center"/>
    </xf>
    <xf numFmtId="176" fontId="13" fillId="0" borderId="0" xfId="1" applyNumberFormat="1" applyFill="1">
      <alignment vertical="center"/>
    </xf>
    <xf numFmtId="178" fontId="2" fillId="0" borderId="0" xfId="1" applyNumberFormat="1" applyFont="1" applyFill="1" applyAlignment="1">
      <alignment vertical="center"/>
    </xf>
    <xf numFmtId="177" fontId="2" fillId="0" borderId="0" xfId="1" applyNumberFormat="1" applyFont="1" applyFill="1" applyAlignment="1">
      <alignment vertical="center"/>
    </xf>
    <xf numFmtId="178" fontId="6" fillId="0" borderId="0" xfId="1" applyNumberFormat="1" applyFont="1" applyFill="1" applyAlignment="1">
      <alignment vertical="center"/>
    </xf>
    <xf numFmtId="176" fontId="4" fillId="0" borderId="2" xfId="1" applyNumberFormat="1" applyFont="1" applyFill="1" applyBorder="1" applyAlignment="1">
      <alignment horizontal="center" vertical="center" wrapText="1"/>
    </xf>
    <xf numFmtId="176" fontId="4" fillId="2" borderId="2" xfId="1" applyNumberFormat="1" applyFont="1" applyFill="1" applyBorder="1" applyAlignment="1">
      <alignment horizontal="center" vertical="center" wrapText="1"/>
    </xf>
    <xf numFmtId="0" fontId="9" fillId="0" borderId="0" xfId="1" applyFont="1">
      <alignment vertical="center"/>
    </xf>
    <xf numFmtId="176" fontId="9" fillId="0" borderId="0" xfId="1" applyNumberFormat="1" applyFont="1" applyFill="1" applyAlignment="1">
      <alignment vertical="center"/>
    </xf>
    <xf numFmtId="176" fontId="9" fillId="0" borderId="0" xfId="1" applyNumberFormat="1" applyFont="1">
      <alignment vertical="center"/>
    </xf>
    <xf numFmtId="176" fontId="2" fillId="2" borderId="20" xfId="1" applyNumberFormat="1" applyFont="1" applyFill="1" applyBorder="1" applyAlignment="1">
      <alignment vertical="center"/>
    </xf>
    <xf numFmtId="176" fontId="2" fillId="2" borderId="20" xfId="0" applyNumberFormat="1" applyFont="1" applyFill="1" applyBorder="1" applyAlignment="1">
      <alignment vertical="center"/>
    </xf>
    <xf numFmtId="0" fontId="1" fillId="0" borderId="0" xfId="1" applyFont="1" applyAlignment="1">
      <alignment horizontal="center" vertical="center"/>
    </xf>
    <xf numFmtId="0" fontId="9" fillId="0" borderId="26" xfId="1" applyFont="1" applyBorder="1" applyAlignment="1">
      <alignment horizontal="right" vertical="center"/>
    </xf>
    <xf numFmtId="0" fontId="2" fillId="0" borderId="26" xfId="1" applyFont="1" applyBorder="1" applyAlignment="1">
      <alignment horizontal="right" vertical="center"/>
    </xf>
    <xf numFmtId="0" fontId="13" fillId="0" borderId="0" xfId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1"/>
  <sheetViews>
    <sheetView showZeros="0" tabSelected="1" topLeftCell="A13" workbookViewId="0">
      <selection activeCell="J31" sqref="J31"/>
    </sheetView>
  </sheetViews>
  <sheetFormatPr defaultRowHeight="13.5"/>
  <cols>
    <col min="1" max="1" width="27.375" style="1" customWidth="1"/>
    <col min="2" max="2" width="11.625" style="1" customWidth="1"/>
    <col min="3" max="3" width="12.625" style="2" customWidth="1"/>
    <col min="4" max="4" width="11.625" style="1" customWidth="1"/>
    <col min="5" max="5" width="10.75" style="2" customWidth="1"/>
    <col min="6" max="6" width="11.625" style="2" customWidth="1"/>
    <col min="7" max="7" width="12" style="102" customWidth="1"/>
    <col min="8" max="8" width="18.625" style="1" customWidth="1"/>
    <col min="9" max="9" width="9.5" style="1" customWidth="1"/>
    <col min="10" max="16384" width="9" style="1"/>
  </cols>
  <sheetData>
    <row r="1" spans="1:14" ht="20.25" customHeight="1">
      <c r="A1" s="117" t="s">
        <v>43</v>
      </c>
      <c r="B1" s="117"/>
      <c r="C1" s="117"/>
      <c r="D1" s="117"/>
      <c r="E1" s="117"/>
      <c r="F1" s="117"/>
      <c r="G1" s="99"/>
      <c r="I1" s="97"/>
    </row>
    <row r="2" spans="1:14" ht="19.5" customHeight="1">
      <c r="A2" s="3"/>
      <c r="B2" s="118" t="s">
        <v>42</v>
      </c>
      <c r="C2" s="119"/>
      <c r="D2" s="119"/>
      <c r="E2" s="119"/>
      <c r="F2" s="119"/>
      <c r="G2" s="99"/>
      <c r="I2" s="97"/>
    </row>
    <row r="3" spans="1:14" ht="38.25" customHeight="1">
      <c r="A3" s="4" t="s">
        <v>0</v>
      </c>
      <c r="B3" s="5" t="s">
        <v>1</v>
      </c>
      <c r="C3" s="110" t="s">
        <v>2</v>
      </c>
      <c r="D3" s="5" t="s">
        <v>3</v>
      </c>
      <c r="E3" s="111" t="s">
        <v>4</v>
      </c>
      <c r="F3" s="6" t="s">
        <v>5</v>
      </c>
      <c r="G3" s="99"/>
      <c r="I3" s="97"/>
    </row>
    <row r="4" spans="1:14" ht="18" customHeight="1">
      <c r="A4" s="7" t="s">
        <v>6</v>
      </c>
      <c r="B4" s="8">
        <f>B20+B5</f>
        <v>569000</v>
      </c>
      <c r="C4" s="9">
        <f>C20+C5</f>
        <v>586235.39</v>
      </c>
      <c r="D4" s="10">
        <f t="shared" ref="D4:D18" si="0">C4/B4*100</f>
        <v>103.029066783831</v>
      </c>
      <c r="E4" s="11">
        <v>530450.61</v>
      </c>
      <c r="F4" s="12">
        <f t="shared" ref="F4:F18" si="1">(C4-E4)/E4*100</f>
        <v>10.516488990369901</v>
      </c>
      <c r="G4" s="100"/>
      <c r="H4" s="13"/>
      <c r="I4" s="98"/>
      <c r="J4" s="13"/>
      <c r="N4" s="13"/>
    </row>
    <row r="5" spans="1:14" ht="18" customHeight="1">
      <c r="A5" s="14" t="s">
        <v>7</v>
      </c>
      <c r="B5" s="15">
        <f>SUM(B6:B18)</f>
        <v>529000</v>
      </c>
      <c r="C5" s="16">
        <f>SUM(C6:C19)</f>
        <v>508140.97</v>
      </c>
      <c r="D5" s="17">
        <f t="shared" si="0"/>
        <v>96.056894139886595</v>
      </c>
      <c r="E5" s="18">
        <v>444536.73</v>
      </c>
      <c r="F5" s="19">
        <f t="shared" si="1"/>
        <v>14.3079830546286</v>
      </c>
      <c r="G5" s="99"/>
      <c r="I5" s="98"/>
      <c r="J5" s="13"/>
      <c r="M5" s="13"/>
      <c r="N5" s="13"/>
    </row>
    <row r="6" spans="1:14" ht="18" customHeight="1">
      <c r="A6" s="20" t="s">
        <v>8</v>
      </c>
      <c r="B6" s="21">
        <v>195000</v>
      </c>
      <c r="C6" s="22">
        <v>181184.92</v>
      </c>
      <c r="D6" s="23">
        <f t="shared" si="0"/>
        <v>92.9153435897436</v>
      </c>
      <c r="E6" s="24">
        <v>174381</v>
      </c>
      <c r="F6" s="25">
        <f t="shared" si="1"/>
        <v>3.9017553517871901</v>
      </c>
      <c r="G6" s="99"/>
      <c r="H6" s="120"/>
      <c r="I6" s="98"/>
      <c r="J6" s="13"/>
      <c r="M6" s="13"/>
      <c r="N6" s="13"/>
    </row>
    <row r="7" spans="1:14" ht="18" customHeight="1">
      <c r="A7" s="26" t="s">
        <v>9</v>
      </c>
      <c r="B7" s="21">
        <v>56000</v>
      </c>
      <c r="C7" s="27">
        <v>68922.210000000006</v>
      </c>
      <c r="D7" s="23">
        <f t="shared" si="0"/>
        <v>123.07537499999999</v>
      </c>
      <c r="E7" s="28">
        <v>51484</v>
      </c>
      <c r="F7" s="25">
        <f t="shared" si="1"/>
        <v>33.871125009711797</v>
      </c>
      <c r="G7" s="99"/>
      <c r="H7" s="120"/>
      <c r="I7" s="98"/>
      <c r="J7" s="13"/>
      <c r="M7" s="13"/>
      <c r="N7" s="13"/>
    </row>
    <row r="8" spans="1:14" ht="18" customHeight="1">
      <c r="A8" s="26" t="s">
        <v>10</v>
      </c>
      <c r="B8" s="21">
        <v>57000</v>
      </c>
      <c r="C8" s="27">
        <v>75726.84</v>
      </c>
      <c r="D8" s="23">
        <f t="shared" si="0"/>
        <v>132.854105263158</v>
      </c>
      <c r="E8" s="28">
        <v>53708.1</v>
      </c>
      <c r="F8" s="25">
        <f t="shared" si="1"/>
        <v>40.997056309942103</v>
      </c>
      <c r="G8" s="99"/>
      <c r="I8" s="98"/>
      <c r="J8" s="13"/>
      <c r="M8" s="13"/>
      <c r="N8" s="13"/>
    </row>
    <row r="9" spans="1:14" ht="18" customHeight="1">
      <c r="A9" s="29" t="s">
        <v>11</v>
      </c>
      <c r="B9" s="21">
        <v>300</v>
      </c>
      <c r="C9" s="27">
        <v>733.99</v>
      </c>
      <c r="D9" s="23">
        <f t="shared" si="0"/>
        <v>244.66333333333299</v>
      </c>
      <c r="E9" s="28">
        <v>95.5</v>
      </c>
      <c r="F9" s="25">
        <f t="shared" si="1"/>
        <v>668.57591623036603</v>
      </c>
      <c r="G9" s="99"/>
      <c r="I9" s="98"/>
      <c r="J9" s="13"/>
      <c r="M9" s="13"/>
      <c r="N9" s="13"/>
    </row>
    <row r="10" spans="1:14" ht="18" customHeight="1">
      <c r="A10" s="30" t="s">
        <v>12</v>
      </c>
      <c r="B10" s="21">
        <v>25800</v>
      </c>
      <c r="C10" s="27">
        <v>23865.24</v>
      </c>
      <c r="D10" s="23">
        <f t="shared" si="0"/>
        <v>92.500930232558105</v>
      </c>
      <c r="E10" s="28">
        <v>21726</v>
      </c>
      <c r="F10" s="25">
        <f t="shared" si="1"/>
        <v>9.8464512565589697</v>
      </c>
      <c r="G10" s="101"/>
      <c r="I10" s="98"/>
      <c r="J10" s="13"/>
      <c r="M10" s="13"/>
      <c r="N10" s="13"/>
    </row>
    <row r="11" spans="1:14" ht="18" customHeight="1">
      <c r="A11" s="30" t="s">
        <v>13</v>
      </c>
      <c r="B11" s="21">
        <v>35000</v>
      </c>
      <c r="C11" s="27">
        <v>25494.85</v>
      </c>
      <c r="D11" s="23">
        <f t="shared" si="0"/>
        <v>72.842428571428599</v>
      </c>
      <c r="E11" s="28">
        <v>22619</v>
      </c>
      <c r="F11" s="25">
        <f t="shared" si="1"/>
        <v>12.714310977496799</v>
      </c>
      <c r="I11" s="98"/>
      <c r="J11" s="13"/>
      <c r="M11" s="13"/>
      <c r="N11" s="13"/>
    </row>
    <row r="12" spans="1:14" ht="18" customHeight="1">
      <c r="A12" s="30" t="s">
        <v>14</v>
      </c>
      <c r="B12" s="21">
        <v>13100</v>
      </c>
      <c r="C12" s="27">
        <v>9817.2000000000007</v>
      </c>
      <c r="D12" s="23">
        <f t="shared" si="0"/>
        <v>74.940458015267197</v>
      </c>
      <c r="E12" s="28">
        <v>8634</v>
      </c>
      <c r="F12" s="25">
        <f t="shared" si="1"/>
        <v>13.703961084086201</v>
      </c>
      <c r="G12" s="99"/>
      <c r="I12" s="98"/>
      <c r="J12" s="13"/>
      <c r="M12" s="13"/>
      <c r="N12" s="13"/>
    </row>
    <row r="13" spans="1:14" ht="18" customHeight="1">
      <c r="A13" s="30" t="s">
        <v>15</v>
      </c>
      <c r="B13" s="21">
        <v>24600</v>
      </c>
      <c r="C13" s="27">
        <v>17730.23</v>
      </c>
      <c r="D13" s="23">
        <f t="shared" si="0"/>
        <v>72.0741056910569</v>
      </c>
      <c r="E13" s="28">
        <v>16994.13</v>
      </c>
      <c r="F13" s="25">
        <f t="shared" si="1"/>
        <v>4.3314956399650804</v>
      </c>
      <c r="G13" s="99"/>
      <c r="I13" s="98"/>
      <c r="J13" s="13"/>
      <c r="M13" s="13"/>
      <c r="N13" s="13"/>
    </row>
    <row r="14" spans="1:14" ht="18" customHeight="1">
      <c r="A14" s="30" t="s">
        <v>16</v>
      </c>
      <c r="B14" s="21">
        <v>72500</v>
      </c>
      <c r="C14" s="27">
        <v>57031.95</v>
      </c>
      <c r="D14" s="23">
        <f t="shared" si="0"/>
        <v>78.664758620689696</v>
      </c>
      <c r="E14" s="28">
        <v>60919</v>
      </c>
      <c r="F14" s="25">
        <f t="shared" si="1"/>
        <v>-6.3806858287233901</v>
      </c>
      <c r="G14" s="99"/>
      <c r="I14" s="98"/>
      <c r="J14" s="13"/>
      <c r="M14" s="13"/>
      <c r="N14" s="13"/>
    </row>
    <row r="15" spans="1:14" ht="18" customHeight="1">
      <c r="A15" s="30" t="s">
        <v>17</v>
      </c>
      <c r="B15" s="21">
        <v>12000</v>
      </c>
      <c r="C15" s="27">
        <v>9600.74</v>
      </c>
      <c r="D15" s="23">
        <f t="shared" si="0"/>
        <v>80.006166666666701</v>
      </c>
      <c r="E15" s="28">
        <v>8365</v>
      </c>
      <c r="F15" s="25">
        <f t="shared" si="1"/>
        <v>14.7727435744172</v>
      </c>
      <c r="G15" s="99"/>
      <c r="I15" s="98"/>
      <c r="J15" s="13"/>
      <c r="M15" s="13"/>
      <c r="N15" s="13"/>
    </row>
    <row r="16" spans="1:14" ht="18" customHeight="1">
      <c r="A16" s="31" t="s">
        <v>18</v>
      </c>
      <c r="B16" s="21">
        <v>5500</v>
      </c>
      <c r="C16" s="32">
        <v>2808.03</v>
      </c>
      <c r="D16" s="33">
        <f t="shared" si="0"/>
        <v>51.0550909090909</v>
      </c>
      <c r="E16" s="34">
        <v>3136</v>
      </c>
      <c r="F16" s="35">
        <f t="shared" si="1"/>
        <v>-10.458227040816301</v>
      </c>
      <c r="G16" s="99"/>
      <c r="I16" s="98"/>
      <c r="J16" s="13"/>
      <c r="M16" s="13"/>
      <c r="N16" s="13"/>
    </row>
    <row r="17" spans="1:14" ht="18" customHeight="1">
      <c r="A17" s="30" t="s">
        <v>19</v>
      </c>
      <c r="B17" s="21">
        <v>30700</v>
      </c>
      <c r="C17" s="22">
        <v>32991.89</v>
      </c>
      <c r="D17" s="23">
        <f t="shared" si="0"/>
        <v>107.46543973941399</v>
      </c>
      <c r="E17" s="24">
        <v>20975</v>
      </c>
      <c r="F17" s="25">
        <f t="shared" si="1"/>
        <v>57.291489868891503</v>
      </c>
      <c r="G17" s="99"/>
      <c r="I17" s="98"/>
      <c r="J17" s="13"/>
      <c r="M17" s="13"/>
      <c r="N17" s="13"/>
    </row>
    <row r="18" spans="1:14" ht="18" customHeight="1">
      <c r="A18" s="29" t="s">
        <v>20</v>
      </c>
      <c r="B18" s="21">
        <v>1500</v>
      </c>
      <c r="C18" s="27">
        <v>1237.55</v>
      </c>
      <c r="D18" s="23">
        <f t="shared" si="0"/>
        <v>82.503333333333302</v>
      </c>
      <c r="E18" s="28">
        <v>1226</v>
      </c>
      <c r="F18" s="25">
        <f t="shared" si="1"/>
        <v>0.94208809135399296</v>
      </c>
      <c r="G18" s="99"/>
      <c r="I18" s="98"/>
      <c r="J18" s="13"/>
      <c r="M18" s="13"/>
      <c r="N18" s="13"/>
    </row>
    <row r="19" spans="1:14" ht="18" customHeight="1">
      <c r="A19" s="26" t="s">
        <v>21</v>
      </c>
      <c r="B19" s="36"/>
      <c r="C19" s="27">
        <v>995.33</v>
      </c>
      <c r="D19" s="23"/>
      <c r="E19" s="28">
        <v>274</v>
      </c>
      <c r="F19" s="25"/>
      <c r="G19" s="99"/>
      <c r="I19" s="98"/>
      <c r="J19" s="13"/>
      <c r="M19" s="13"/>
      <c r="N19" s="13"/>
    </row>
    <row r="20" spans="1:14" ht="18" customHeight="1">
      <c r="A20" s="37" t="s">
        <v>22</v>
      </c>
      <c r="B20" s="38">
        <f>SUM(B21:B24)</f>
        <v>40000</v>
      </c>
      <c r="C20" s="39">
        <f>SUM(C21:C24)</f>
        <v>78094.42</v>
      </c>
      <c r="D20" s="40">
        <f t="shared" ref="D20:D33" si="2">C20/B20*100</f>
        <v>195.23605000000001</v>
      </c>
      <c r="E20" s="41">
        <v>85913.88</v>
      </c>
      <c r="F20" s="42">
        <f t="shared" ref="F20:F33" si="3">(C20-E20)/E20*100</f>
        <v>-9.1015095581761507</v>
      </c>
      <c r="I20" s="98"/>
      <c r="J20" s="13"/>
      <c r="M20" s="13"/>
      <c r="N20" s="13"/>
    </row>
    <row r="21" spans="1:14" ht="18" customHeight="1">
      <c r="A21" s="43" t="s">
        <v>23</v>
      </c>
      <c r="B21" s="21">
        <v>17000</v>
      </c>
      <c r="C21" s="44">
        <f>37995.44-4506+6000</f>
        <v>39489.440000000002</v>
      </c>
      <c r="D21" s="23">
        <f t="shared" si="2"/>
        <v>232.29082352941199</v>
      </c>
      <c r="E21" s="45">
        <v>35619</v>
      </c>
      <c r="F21" s="25">
        <f t="shared" si="3"/>
        <v>10.866223083185901</v>
      </c>
      <c r="G21" s="101"/>
      <c r="H21" s="46"/>
      <c r="I21" s="98"/>
      <c r="J21" s="13"/>
      <c r="M21" s="13"/>
      <c r="N21" s="13"/>
    </row>
    <row r="22" spans="1:14" ht="18" customHeight="1">
      <c r="A22" s="29" t="s">
        <v>24</v>
      </c>
      <c r="B22" s="21">
        <v>5000</v>
      </c>
      <c r="C22" s="44">
        <v>12096.15</v>
      </c>
      <c r="D22" s="23">
        <f t="shared" si="2"/>
        <v>241.923</v>
      </c>
      <c r="E22" s="45">
        <v>9957</v>
      </c>
      <c r="F22" s="25">
        <f t="shared" si="3"/>
        <v>21.483880686953899</v>
      </c>
      <c r="I22" s="98"/>
      <c r="J22" s="13"/>
      <c r="M22" s="13"/>
      <c r="N22" s="13"/>
    </row>
    <row r="23" spans="1:14" ht="18" customHeight="1">
      <c r="A23" s="29" t="s">
        <v>25</v>
      </c>
      <c r="B23" s="21">
        <v>9600</v>
      </c>
      <c r="C23" s="44">
        <v>16453.98</v>
      </c>
      <c r="D23" s="23">
        <f t="shared" si="2"/>
        <v>171.395625</v>
      </c>
      <c r="E23" s="45">
        <v>19973</v>
      </c>
      <c r="F23" s="25">
        <f t="shared" si="3"/>
        <v>-17.618885495418802</v>
      </c>
      <c r="G23" s="99"/>
      <c r="I23" s="98"/>
      <c r="J23" s="13"/>
      <c r="M23" s="13"/>
      <c r="N23" s="13"/>
    </row>
    <row r="24" spans="1:14" ht="18" customHeight="1">
      <c r="A24" s="47" t="s">
        <v>26</v>
      </c>
      <c r="B24" s="48">
        <v>8400</v>
      </c>
      <c r="C24" s="49">
        <v>10054.85</v>
      </c>
      <c r="D24" s="33">
        <f t="shared" si="2"/>
        <v>119.700595238095</v>
      </c>
      <c r="E24" s="50">
        <v>20364.88</v>
      </c>
      <c r="F24" s="35">
        <f t="shared" si="3"/>
        <v>-50.626519773256703</v>
      </c>
      <c r="G24" s="99"/>
      <c r="I24" s="98"/>
      <c r="J24" s="13"/>
      <c r="M24" s="13"/>
      <c r="N24" s="13"/>
    </row>
    <row r="25" spans="1:14" ht="18" customHeight="1">
      <c r="A25" s="51" t="s">
        <v>27</v>
      </c>
      <c r="B25" s="52">
        <f>SUM(B26:B30)</f>
        <v>404300</v>
      </c>
      <c r="C25" s="53">
        <f>SUM(C26:C30)</f>
        <v>435740.185</v>
      </c>
      <c r="D25" s="54">
        <f t="shared" si="2"/>
        <v>107.776449418748</v>
      </c>
      <c r="E25" s="55">
        <v>375138.15</v>
      </c>
      <c r="F25" s="56">
        <f t="shared" si="3"/>
        <v>16.154591315226099</v>
      </c>
      <c r="G25" s="103"/>
      <c r="I25" s="98"/>
      <c r="J25" s="13"/>
      <c r="M25" s="13"/>
      <c r="N25" s="13"/>
    </row>
    <row r="26" spans="1:14" ht="18" customHeight="1">
      <c r="A26" s="57" t="s">
        <v>28</v>
      </c>
      <c r="B26" s="21">
        <f>B6</f>
        <v>195000</v>
      </c>
      <c r="C26" s="58">
        <f>C6</f>
        <v>181184.92</v>
      </c>
      <c r="D26" s="23">
        <f t="shared" si="2"/>
        <v>92.9153435897436</v>
      </c>
      <c r="E26" s="59">
        <v>174381</v>
      </c>
      <c r="F26" s="25">
        <f t="shared" si="3"/>
        <v>3.9017553517871901</v>
      </c>
      <c r="G26" s="104"/>
      <c r="I26" s="98"/>
      <c r="J26" s="13"/>
      <c r="M26" s="13"/>
      <c r="N26" s="13"/>
    </row>
    <row r="27" spans="1:14" s="112" customFormat="1" ht="18" customHeight="1">
      <c r="A27" s="57" t="s">
        <v>29</v>
      </c>
      <c r="B27" s="21">
        <v>500</v>
      </c>
      <c r="C27" s="58">
        <v>627.65</v>
      </c>
      <c r="D27" s="23">
        <f t="shared" si="2"/>
        <v>125.53</v>
      </c>
      <c r="E27" s="59">
        <v>559</v>
      </c>
      <c r="F27" s="25">
        <f t="shared" si="3"/>
        <v>12.280858676207499</v>
      </c>
      <c r="G27" s="99"/>
      <c r="I27" s="113"/>
      <c r="J27" s="114"/>
      <c r="M27" s="114"/>
      <c r="N27" s="114"/>
    </row>
    <row r="28" spans="1:14" s="112" customFormat="1" ht="18" customHeight="1">
      <c r="A28" s="57" t="s">
        <v>30</v>
      </c>
      <c r="B28" s="21">
        <f>B7*1.5</f>
        <v>84000</v>
      </c>
      <c r="C28" s="58">
        <f>C7*1.5</f>
        <v>103383.315</v>
      </c>
      <c r="D28" s="23">
        <f t="shared" si="2"/>
        <v>123.07537499999999</v>
      </c>
      <c r="E28" s="59">
        <v>77226</v>
      </c>
      <c r="F28" s="25">
        <f t="shared" si="3"/>
        <v>33.871125009711797</v>
      </c>
      <c r="G28" s="99"/>
      <c r="I28" s="113"/>
      <c r="J28" s="114"/>
      <c r="M28" s="114"/>
      <c r="N28" s="114"/>
    </row>
    <row r="29" spans="1:14" s="112" customFormat="1" ht="18" customHeight="1">
      <c r="A29" s="57" t="s">
        <v>31</v>
      </c>
      <c r="B29" s="21">
        <f>B8*1.5</f>
        <v>85500</v>
      </c>
      <c r="C29" s="58">
        <f>C8*1.5</f>
        <v>113590.26</v>
      </c>
      <c r="D29" s="23">
        <f t="shared" si="2"/>
        <v>132.854105263158</v>
      </c>
      <c r="E29" s="59">
        <v>80562.149999999994</v>
      </c>
      <c r="F29" s="25">
        <f t="shared" si="3"/>
        <v>40.997056309942103</v>
      </c>
      <c r="G29" s="99"/>
      <c r="I29" s="113"/>
      <c r="J29" s="114"/>
      <c r="M29" s="114"/>
      <c r="N29" s="114"/>
    </row>
    <row r="30" spans="1:14" s="112" customFormat="1" ht="18" customHeight="1">
      <c r="A30" s="60" t="s">
        <v>32</v>
      </c>
      <c r="B30" s="61">
        <v>39300</v>
      </c>
      <c r="C30" s="115">
        <v>36954.04</v>
      </c>
      <c r="D30" s="62">
        <f t="shared" si="2"/>
        <v>94.030636132315493</v>
      </c>
      <c r="E30" s="116">
        <v>42410</v>
      </c>
      <c r="F30" s="63">
        <f t="shared" si="3"/>
        <v>-12.8647960386701</v>
      </c>
      <c r="G30" s="99"/>
      <c r="I30" s="113"/>
      <c r="J30" s="114"/>
      <c r="M30" s="114"/>
      <c r="N30" s="114"/>
    </row>
    <row r="31" spans="1:14" ht="18" customHeight="1">
      <c r="A31" s="51" t="s">
        <v>33</v>
      </c>
      <c r="B31" s="64">
        <f>B25+B4</f>
        <v>973300</v>
      </c>
      <c r="C31" s="53">
        <f>C4+C25</f>
        <v>1021975.575</v>
      </c>
      <c r="D31" s="65">
        <f t="shared" si="2"/>
        <v>105.001086509812</v>
      </c>
      <c r="E31" s="55">
        <v>905588.76</v>
      </c>
      <c r="F31" s="56">
        <f t="shared" si="3"/>
        <v>12.852060465061401</v>
      </c>
      <c r="G31" s="105"/>
      <c r="I31" s="98"/>
      <c r="J31" s="13"/>
      <c r="M31" s="13"/>
      <c r="N31" s="13"/>
    </row>
    <row r="32" spans="1:14" ht="18" customHeight="1">
      <c r="A32" s="66" t="s">
        <v>34</v>
      </c>
      <c r="B32" s="67">
        <f>B5+B25-B35</f>
        <v>993300</v>
      </c>
      <c r="C32" s="68">
        <f>C5+C25+G10+G6+G7+G27+G28+G8+G9</f>
        <v>943881.15500000003</v>
      </c>
      <c r="D32" s="69">
        <f t="shared" si="2"/>
        <v>95.024781536293204</v>
      </c>
      <c r="E32" s="70">
        <v>882162.88</v>
      </c>
      <c r="F32" s="71">
        <f t="shared" si="3"/>
        <v>6.9962448431292001</v>
      </c>
      <c r="G32" s="106"/>
      <c r="H32" s="13"/>
      <c r="I32" s="98"/>
      <c r="J32" s="13"/>
      <c r="M32" s="13"/>
      <c r="N32" s="13"/>
    </row>
    <row r="33" spans="1:14" ht="18" customHeight="1">
      <c r="A33" s="72" t="s">
        <v>35</v>
      </c>
      <c r="B33" s="73">
        <f>B20</f>
        <v>40000</v>
      </c>
      <c r="C33" s="58">
        <f>C20+G21</f>
        <v>78094.42</v>
      </c>
      <c r="D33" s="74">
        <f t="shared" si="2"/>
        <v>195.23605000000001</v>
      </c>
      <c r="E33" s="59">
        <v>85921.88</v>
      </c>
      <c r="F33" s="25">
        <f t="shared" si="3"/>
        <v>-9.1099729195869603</v>
      </c>
      <c r="G33" s="104"/>
      <c r="H33" s="13"/>
      <c r="I33" s="98"/>
      <c r="J33" s="13"/>
      <c r="M33" s="13"/>
      <c r="N33" s="13"/>
    </row>
    <row r="34" spans="1:14" ht="18" customHeight="1">
      <c r="A34" s="75" t="s">
        <v>36</v>
      </c>
      <c r="B34" s="76">
        <f>SUM(B35:B37)</f>
        <v>-60000</v>
      </c>
      <c r="C34" s="58">
        <f>SUM(C35:C37)</f>
        <v>0</v>
      </c>
      <c r="D34" s="74"/>
      <c r="E34" s="59">
        <v>-62496</v>
      </c>
      <c r="F34" s="25"/>
      <c r="G34" s="107"/>
      <c r="I34" s="98"/>
      <c r="J34" s="13"/>
      <c r="N34" s="13"/>
    </row>
    <row r="35" spans="1:14" ht="18" customHeight="1">
      <c r="A35" s="75" t="s">
        <v>37</v>
      </c>
      <c r="B35" s="73">
        <v>-60000</v>
      </c>
      <c r="C35" s="58">
        <f>-(G6+G7+G27+G28+G8+G9)</f>
        <v>0</v>
      </c>
      <c r="D35" s="74"/>
      <c r="E35" s="59">
        <v>-62466</v>
      </c>
      <c r="F35" s="25"/>
      <c r="G35" s="108"/>
      <c r="I35" s="98"/>
      <c r="J35" s="13"/>
      <c r="N35" s="13"/>
    </row>
    <row r="36" spans="1:14" ht="18" customHeight="1">
      <c r="A36" s="77" t="s">
        <v>38</v>
      </c>
      <c r="B36" s="78"/>
      <c r="C36" s="79">
        <f>-G10</f>
        <v>0</v>
      </c>
      <c r="D36" s="80"/>
      <c r="E36" s="81">
        <v>-22</v>
      </c>
      <c r="F36" s="35"/>
      <c r="G36" s="99"/>
      <c r="I36" s="98"/>
      <c r="J36" s="13"/>
      <c r="N36" s="13"/>
    </row>
    <row r="37" spans="1:14" ht="18" customHeight="1">
      <c r="A37" s="82" t="s">
        <v>39</v>
      </c>
      <c r="B37" s="83"/>
      <c r="C37" s="84">
        <f>-G21</f>
        <v>0</v>
      </c>
      <c r="D37" s="85"/>
      <c r="E37" s="86">
        <v>-8</v>
      </c>
      <c r="F37" s="63"/>
      <c r="G37" s="99"/>
      <c r="I37" s="98"/>
      <c r="J37" s="13"/>
      <c r="N37" s="13"/>
    </row>
    <row r="38" spans="1:14" ht="18" customHeight="1">
      <c r="A38" s="87" t="s">
        <v>40</v>
      </c>
      <c r="B38" s="88">
        <f>(B5+B25)/B31*100</f>
        <v>95.890270214733405</v>
      </c>
      <c r="C38" s="89">
        <f>(C5+C25)/C31*100</f>
        <v>92.358484692748206</v>
      </c>
      <c r="D38" s="88"/>
      <c r="E38" s="90">
        <v>90.512925535869101</v>
      </c>
      <c r="F38" s="91"/>
      <c r="G38" s="99"/>
      <c r="I38" s="98"/>
      <c r="J38" s="13"/>
    </row>
    <row r="39" spans="1:14" ht="18" customHeight="1">
      <c r="A39" s="92" t="s">
        <v>41</v>
      </c>
      <c r="B39" s="93">
        <f>B5/B4*100</f>
        <v>92.970123022847105</v>
      </c>
      <c r="C39" s="94">
        <f>C5/C4*100</f>
        <v>86.678658209290305</v>
      </c>
      <c r="D39" s="95"/>
      <c r="E39" s="96">
        <v>83.803604260159105</v>
      </c>
      <c r="F39" s="63"/>
      <c r="G39" s="99"/>
      <c r="I39" s="98"/>
      <c r="J39" s="13"/>
    </row>
    <row r="40" spans="1:14" ht="17.100000000000001" customHeight="1">
      <c r="G40" s="109"/>
    </row>
    <row r="41" spans="1:14" ht="17.100000000000001" customHeight="1">
      <c r="G41" s="107"/>
    </row>
  </sheetData>
  <mergeCells count="3">
    <mergeCell ref="A1:F1"/>
    <mergeCell ref="B2:F2"/>
    <mergeCell ref="H6:H7"/>
  </mergeCells>
  <phoneticPr fontId="12" type="noConversion"/>
  <pageMargins left="0.70866141732283505" right="0.70866141732283505" top="0.74803149606299202" bottom="0.55118110236220497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12收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f1</cp:lastModifiedBy>
  <dcterms:created xsi:type="dcterms:W3CDTF">2022-07-07T08:31:00Z</dcterms:created>
  <dcterms:modified xsi:type="dcterms:W3CDTF">2022-07-13T07:49:48Z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