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<sst xmlns="http://schemas.openxmlformats.org/spreadsheetml/2006/main" count="24" uniqueCount="24">
  <si>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附件</t>
  </si>
  <si>
    <t>结算2023年和预拨2024年中等职业学校泉州级免学费补助资金安排表</t>
  </si>
  <si>
    <t>单位：人、元</t>
  </si>
  <si>
    <t>学校名称</t>
  </si>
  <si>
    <t>2023年泉州市级中职免学费结算金额</t>
  </si>
  <si>
    <t>结算2023年及预拨2024年泉州级中职免学费</t>
  </si>
  <si>
    <t>2023年春季学期
全日制学生数</t>
  </si>
  <si>
    <t>2023年秋季学期
全日制学生数</t>
  </si>
  <si>
    <t>2023年泉州级
应拨补助资金</t>
  </si>
  <si>
    <t>2023年泉州级
预拨补助</t>
  </si>
  <si>
    <t>2023年泉州级结算</t>
  </si>
  <si>
    <t>本次下达</t>
  </si>
  <si>
    <t>本次下达情况金额</t>
  </si>
  <si>
    <t>2022泉州下达1958900</t>
  </si>
  <si>
    <t>2023年结算</t>
  </si>
  <si>
    <t>预拨2024年</t>
  </si>
  <si>
    <t>合 计</t>
  </si>
  <si>
    <t>2021年结余69835</t>
  </si>
  <si>
    <t>教育局</t>
  </si>
  <si>
    <t>南安职校</t>
  </si>
  <si>
    <t>红星职校</t>
  </si>
  <si>
    <t>工业学校</t>
  </si>
  <si>
    <t>南安市梅山工程学校</t>
  </si>
  <si>
    <t>柳城工贸职业技术学校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</si>
</sst>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0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0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7" fontId="0" fillId="0" borderId="11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19" sqref="I19"/>
    </sheetView>
  </sheetViews>
  <sheetFormatPr defaultColWidth="9" defaultRowHeight="14.25"/>
  <cols>
    <col min="1" max="1" width="23" style="1" customWidth="1"/>
    <col min="2" max="2" width="12.375" style="1" customWidth="1"/>
    <col min="3" max="3" width="12.25" style="1" customWidth="1"/>
    <col min="4" max="4" width="13.5" style="1" customWidth="1"/>
    <col min="5" max="5" width="12.375" style="1" customWidth="1"/>
    <col min="6" max="6" width="11.75" style="1" customWidth="1"/>
    <col min="7" max="7" width="12.375" customWidth="1"/>
    <col min="8" max="8" width="11" customWidth="1"/>
    <col min="9" max="9" width="13.875" customWidth="1"/>
    <col min="10" max="10" width="15.25" hidden="1" customWidth="1"/>
    <col min="11" max="11" width="9" hidden="1" customWidth="1"/>
    <col min="12" max="12" width="24.5" hidden="1" customWidth="1"/>
    <col min="13" max="13" width="9" customWidth="1"/>
  </cols>
  <sheetData>
    <row r="1" ht="27.95" customHeight="1" spans="1:6">
      <c r="A1" s="2" t="s">
        <v>0</v>
      </c>
      <c r="B1" s="2"/>
      <c r="C1" s="2"/>
      <c r="D1" s="2"/>
      <c r="E1" s="2"/>
      <c r="F1" s="2"/>
    </row>
    <row r="2" ht="33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6.1" customHeight="1" spans="1:10">
      <c r="A3" s="4"/>
      <c r="B3" s="4"/>
      <c r="C3" s="4"/>
      <c r="D3" s="4"/>
      <c r="E3" s="4"/>
      <c r="F3" s="4"/>
      <c r="G3" s="5" t="s">
        <v>2</v>
      </c>
      <c r="H3" s="5"/>
      <c r="I3" s="5"/>
      <c r="J3" s="23"/>
    </row>
    <row r="4" ht="26.1" customHeight="1" spans="1:12">
      <c r="A4" s="6" t="s">
        <v>3</v>
      </c>
      <c r="B4" s="7" t="s">
        <v>4</v>
      </c>
      <c r="C4" s="7"/>
      <c r="D4" s="7"/>
      <c r="E4" s="7"/>
      <c r="F4" s="7"/>
      <c r="G4" s="8" t="s">
        <v>5</v>
      </c>
      <c r="H4" s="9"/>
      <c r="I4" s="24"/>
      <c r="J4" s="25"/>
      <c r="L4" s="26">
        <f>2203900-499500</f>
        <v>1704400</v>
      </c>
    </row>
    <row r="5" ht="18.95" customHeight="1" spans="1:12">
      <c r="A5" s="10"/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  <c r="H5" s="13" t="s">
        <v>12</v>
      </c>
      <c r="I5" s="27"/>
      <c r="J5" s="25"/>
      <c r="L5" t="s">
        <v>13</v>
      </c>
    </row>
    <row r="6" ht="21" customHeight="1" spans="1:10">
      <c r="A6" s="10"/>
      <c r="B6" s="11"/>
      <c r="C6" s="11"/>
      <c r="D6" s="11"/>
      <c r="E6" s="11"/>
      <c r="F6" s="12"/>
      <c r="G6" s="11"/>
      <c r="H6" s="14" t="s">
        <v>14</v>
      </c>
      <c r="I6" s="28" t="s">
        <v>15</v>
      </c>
      <c r="J6" s="29"/>
    </row>
    <row r="7" ht="32.25" customHeight="1" spans="1:12">
      <c r="A7" s="15" t="s">
        <v>16</v>
      </c>
      <c r="B7" s="16">
        <f>B9+B10+B11+B12+B13</f>
        <v>9963</v>
      </c>
      <c r="C7" s="16">
        <f>C9+C10+C11+C12+C13</f>
        <v>11375</v>
      </c>
      <c r="D7" s="16">
        <f>D9+D10+D11+D12+D13</f>
        <v>2240490</v>
      </c>
      <c r="E7" s="16">
        <f>SUM(E9:E13)</f>
        <v>2150590</v>
      </c>
      <c r="F7" s="17">
        <f>F9+F10+F11+F12+F13</f>
        <v>89900</v>
      </c>
      <c r="G7" s="17">
        <f>G9+G10+G11+G12+G13</f>
        <v>2277100</v>
      </c>
      <c r="H7" s="17">
        <f>H9+H10+H11+H12+H13</f>
        <v>89900</v>
      </c>
      <c r="I7" s="30">
        <f>SUM(I8:I13)</f>
        <v>2187200</v>
      </c>
      <c r="J7" s="31"/>
      <c r="K7">
        <f>SUM(K9:K13)</f>
        <v>2388750</v>
      </c>
      <c r="L7" t="s">
        <v>17</v>
      </c>
    </row>
    <row r="8" ht="32.25" customHeight="1" spans="1:12">
      <c r="A8" s="10" t="s">
        <v>18</v>
      </c>
      <c r="B8" s="16"/>
      <c r="C8" s="16"/>
      <c r="D8" s="16"/>
      <c r="E8" s="16"/>
      <c r="F8" s="17"/>
      <c r="G8" s="18"/>
      <c r="H8" s="18"/>
      <c r="I8" s="30"/>
      <c r="J8" s="31"/>
      <c r="L8">
        <v>1958900</v>
      </c>
    </row>
    <row r="9" ht="32.25" customHeight="1" spans="1:12">
      <c r="A9" s="10" t="s">
        <v>19</v>
      </c>
      <c r="B9" s="16">
        <v>3786</v>
      </c>
      <c r="C9" s="16">
        <v>4301</v>
      </c>
      <c r="D9" s="16">
        <f>(B9*1050+C9*1050)*0.1</f>
        <v>849135</v>
      </c>
      <c r="E9" s="16">
        <v>806965</v>
      </c>
      <c r="F9" s="17">
        <f>D9-E9</f>
        <v>42170</v>
      </c>
      <c r="G9" s="18">
        <f>I9+H9</f>
        <v>872670</v>
      </c>
      <c r="H9" s="18">
        <v>42170</v>
      </c>
      <c r="I9" s="30">
        <v>830500</v>
      </c>
      <c r="J9" s="31">
        <v>856170</v>
      </c>
      <c r="K9">
        <f>C9*2100*0.1</f>
        <v>903210</v>
      </c>
      <c r="L9">
        <v>69835</v>
      </c>
    </row>
    <row r="10" ht="32.25" customHeight="1" spans="1:12">
      <c r="A10" s="10" t="s">
        <v>20</v>
      </c>
      <c r="B10" s="16">
        <v>1732</v>
      </c>
      <c r="C10" s="16">
        <v>1975</v>
      </c>
      <c r="D10" s="16">
        <f>(B10*1050+C10*1050)*0.1</f>
        <v>389235</v>
      </c>
      <c r="E10" s="16">
        <v>378630</v>
      </c>
      <c r="F10" s="17">
        <f>D10-E10</f>
        <v>10605</v>
      </c>
      <c r="G10" s="18">
        <f>I10+H10</f>
        <v>391805</v>
      </c>
      <c r="H10" s="18">
        <v>10605</v>
      </c>
      <c r="I10" s="30">
        <v>381200</v>
      </c>
      <c r="J10" s="31">
        <v>397005</v>
      </c>
      <c r="K10">
        <f t="shared" ref="K10:K13" si="0">C10*2100*0.1</f>
        <v>414750</v>
      </c>
      <c r="L10">
        <f>SUM(L8:L9)</f>
        <v>2028735</v>
      </c>
    </row>
    <row r="11" ht="32.25" customHeight="1" spans="1:11">
      <c r="A11" s="10" t="s">
        <v>21</v>
      </c>
      <c r="B11" s="16">
        <v>2163</v>
      </c>
      <c r="C11" s="16">
        <v>2625</v>
      </c>
      <c r="D11" s="16">
        <f>(B11*1050+C11*1050)*0.1</f>
        <v>502740</v>
      </c>
      <c r="E11" s="16">
        <v>463680</v>
      </c>
      <c r="F11" s="17">
        <f>D11-E11</f>
        <v>39060</v>
      </c>
      <c r="G11" s="18">
        <f>I11+H11</f>
        <v>545660</v>
      </c>
      <c r="H11" s="18">
        <v>39060</v>
      </c>
      <c r="I11" s="30">
        <v>506600</v>
      </c>
      <c r="J11" s="31">
        <v>507465</v>
      </c>
      <c r="K11">
        <f t="shared" si="0"/>
        <v>551250</v>
      </c>
    </row>
    <row r="12" ht="32.25" customHeight="1" spans="1:12">
      <c r="A12" s="10" t="s">
        <v>22</v>
      </c>
      <c r="B12" s="16">
        <v>2140</v>
      </c>
      <c r="C12" s="16">
        <v>2371</v>
      </c>
      <c r="D12" s="16">
        <f>(B12*1050+C12*1050)*0.1</f>
        <v>473655</v>
      </c>
      <c r="E12" s="16">
        <v>469815</v>
      </c>
      <c r="F12" s="17">
        <f>D12-E12</f>
        <v>3840</v>
      </c>
      <c r="G12" s="18">
        <f>I12+H12</f>
        <v>461920</v>
      </c>
      <c r="H12" s="18">
        <v>3840</v>
      </c>
      <c r="I12" s="30">
        <f>457600+480</f>
        <v>458080</v>
      </c>
      <c r="J12" s="31">
        <v>483315</v>
      </c>
      <c r="K12">
        <f t="shared" si="0"/>
        <v>497910</v>
      </c>
      <c r="L12" t="e">
        <f>I7+#REF!</f>
        <v>#REF!</v>
      </c>
    </row>
    <row r="13" ht="32.25" customHeight="1" spans="1:11">
      <c r="A13" s="19" t="s">
        <v>23</v>
      </c>
      <c r="B13" s="20">
        <v>142</v>
      </c>
      <c r="C13" s="20">
        <v>103</v>
      </c>
      <c r="D13" s="20">
        <f>(B13*1050+C13*1050)*0.1</f>
        <v>25725</v>
      </c>
      <c r="E13" s="20">
        <v>31500</v>
      </c>
      <c r="F13" s="21">
        <f>D13-E13</f>
        <v>-5775</v>
      </c>
      <c r="G13" s="18">
        <f>I13+H13</f>
        <v>5045</v>
      </c>
      <c r="H13" s="22">
        <v>-5775</v>
      </c>
      <c r="I13" s="30">
        <v>10820</v>
      </c>
      <c r="J13" s="31">
        <v>26565</v>
      </c>
      <c r="K13">
        <f t="shared" si="0"/>
        <v>21630</v>
      </c>
    </row>
    <row r="16" spans="9:10">
      <c r="I16" s="26"/>
      <c r="J16" s="26"/>
    </row>
    <row r="33" ht="13.5"/>
  </sheetData>
  <mergeCells count="14">
    <mergeCell ref="A1:F1"/>
    <mergeCell ref="A2:I2"/>
    <mergeCell ref="A3:F3"/>
    <mergeCell ref="G3:I3"/>
    <mergeCell ref="B4:F4"/>
    <mergeCell ref="G4:I4"/>
    <mergeCell ref="H5:I5"/>
    <mergeCell ref="A4:A6"/>
    <mergeCell ref="B5:B6"/>
    <mergeCell ref="C5:C6"/>
    <mergeCell ref="D5:D6"/>
    <mergeCell ref="E5:E6"/>
    <mergeCell ref="F5:F6"/>
    <mergeCell ref="G5:G6"/>
  </mergeCells>
  <pageMargins left="0.748031496062992" right="0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</cp:lastModifiedBy>
  <dcterms:created xsi:type="dcterms:W3CDTF">2021-11-11T09:34:00Z</dcterms:created>
  <cp:lastPrinted>2023-10-17T07:48:00Z</cp:lastPrinted>
  <dcterms:modified xsi:type="dcterms:W3CDTF">2024-09-19T09:05:03Z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CA39A226803C4D4D9CBE0FA269C9CF12_13</vt:lpwstr>
  </property>
</Properties>
</file>