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0" yWindow="0" windowWidth="24000" windowHeight="10350"/>
  </bookViews>
  <sheets>
    <sheet name=" 3.21 (发文稿)" sheetId="15" r:id="rId1"/>
  </sheets>
  <calcPr calcId="124519"/>
</workbook>
</file>

<file path=xl/calcChain.xml><?xml version="1.0" encoding="utf-8"?>
<calcChain xmlns="http://schemas.openxmlformats.org/spreadsheetml/2006/main">
  <c r="Q191" i="15"/>
  <c r="P191"/>
  <c r="N191"/>
  <c r="L191"/>
  <c r="J191"/>
  <c r="I191"/>
  <c r="H191"/>
  <c r="G191"/>
  <c r="E191"/>
  <c r="D191"/>
  <c r="Q182"/>
  <c r="O182"/>
  <c r="N182"/>
  <c r="L182"/>
  <c r="J182"/>
  <c r="I182"/>
  <c r="H182"/>
  <c r="G182"/>
  <c r="E182"/>
  <c r="D182"/>
  <c r="Q172"/>
  <c r="P172"/>
  <c r="O172"/>
  <c r="N172"/>
  <c r="L172"/>
  <c r="J172"/>
  <c r="I172"/>
  <c r="H172"/>
  <c r="G172"/>
  <c r="E172"/>
  <c r="D172"/>
  <c r="Q163"/>
  <c r="P163"/>
  <c r="N163"/>
  <c r="L163"/>
  <c r="J163"/>
  <c r="I163"/>
  <c r="H163"/>
  <c r="G163"/>
  <c r="E163"/>
  <c r="D163"/>
  <c r="Q156"/>
  <c r="P156"/>
  <c r="O156"/>
  <c r="N156"/>
  <c r="M156"/>
  <c r="L156"/>
  <c r="J156"/>
  <c r="I156"/>
  <c r="H156"/>
  <c r="G156"/>
  <c r="E156"/>
  <c r="D156"/>
  <c r="Q151"/>
  <c r="P151"/>
  <c r="O151"/>
  <c r="N151"/>
  <c r="L151"/>
  <c r="J151"/>
  <c r="I151"/>
  <c r="H151"/>
  <c r="G151"/>
  <c r="E151"/>
  <c r="D151"/>
  <c r="Q143"/>
  <c r="P143"/>
  <c r="O143"/>
  <c r="N143"/>
  <c r="L143"/>
  <c r="J143"/>
  <c r="I143"/>
  <c r="H143"/>
  <c r="G143"/>
  <c r="E143"/>
  <c r="D143"/>
  <c r="Q138"/>
  <c r="P138"/>
  <c r="N138"/>
  <c r="L138"/>
  <c r="J138"/>
  <c r="I138"/>
  <c r="H138"/>
  <c r="G138"/>
  <c r="E138"/>
  <c r="D138"/>
  <c r="Q130"/>
  <c r="P130"/>
  <c r="N130"/>
  <c r="L130"/>
  <c r="J130"/>
  <c r="G130"/>
  <c r="E130"/>
  <c r="D130"/>
  <c r="Q121"/>
  <c r="P121"/>
  <c r="N121"/>
  <c r="L121"/>
  <c r="J121"/>
  <c r="I121"/>
  <c r="H121"/>
  <c r="G121"/>
  <c r="E121"/>
  <c r="D121"/>
  <c r="Q116"/>
  <c r="P116"/>
  <c r="N116"/>
  <c r="L116"/>
  <c r="J116"/>
  <c r="I116"/>
  <c r="H116"/>
  <c r="G116"/>
  <c r="E116"/>
  <c r="D116"/>
  <c r="Q110"/>
  <c r="P110"/>
  <c r="N110"/>
  <c r="L110"/>
  <c r="J110"/>
  <c r="I110"/>
  <c r="H110"/>
  <c r="G110"/>
  <c r="E110"/>
  <c r="D110"/>
  <c r="Q105"/>
  <c r="P105"/>
  <c r="O105"/>
  <c r="N105"/>
  <c r="L105"/>
  <c r="J105"/>
  <c r="I105"/>
  <c r="H105"/>
  <c r="G105"/>
  <c r="D105"/>
  <c r="Q94"/>
  <c r="P94"/>
  <c r="O94"/>
  <c r="N94"/>
  <c r="L94"/>
  <c r="J94"/>
  <c r="I94"/>
  <c r="H94"/>
  <c r="G94"/>
  <c r="E94"/>
  <c r="D94"/>
  <c r="Q88"/>
  <c r="P88"/>
  <c r="O88"/>
  <c r="N88"/>
  <c r="L88"/>
  <c r="J88"/>
  <c r="I88"/>
  <c r="H88"/>
  <c r="G88"/>
  <c r="E88"/>
  <c r="D88"/>
  <c r="Q80"/>
  <c r="P80"/>
  <c r="N80"/>
  <c r="L80"/>
  <c r="J80"/>
  <c r="I80"/>
  <c r="H80"/>
  <c r="E80"/>
  <c r="D80"/>
  <c r="Q75"/>
  <c r="P75"/>
  <c r="O75"/>
  <c r="N75"/>
  <c r="L75"/>
  <c r="J75"/>
  <c r="I75"/>
  <c r="H75"/>
  <c r="G75"/>
  <c r="E75"/>
  <c r="D75"/>
  <c r="Q67"/>
  <c r="P67"/>
  <c r="N67"/>
  <c r="L67"/>
  <c r="J67"/>
  <c r="I67"/>
  <c r="H67"/>
  <c r="G67"/>
  <c r="E67"/>
  <c r="D67"/>
  <c r="Q61"/>
  <c r="P61"/>
  <c r="N61"/>
  <c r="L61"/>
  <c r="J61"/>
  <c r="I61"/>
  <c r="H61"/>
  <c r="G61"/>
  <c r="E61"/>
  <c r="D61"/>
  <c r="Q52"/>
  <c r="P52"/>
  <c r="O52"/>
  <c r="N52"/>
  <c r="L52"/>
  <c r="J52"/>
  <c r="I52"/>
  <c r="G52"/>
  <c r="E52"/>
  <c r="D52"/>
  <c r="Q46"/>
  <c r="P46"/>
  <c r="N46"/>
  <c r="L46"/>
  <c r="J46"/>
  <c r="G46"/>
  <c r="D46"/>
  <c r="Q41"/>
  <c r="P41"/>
  <c r="O41"/>
  <c r="N41"/>
  <c r="L41"/>
  <c r="J41"/>
  <c r="G41"/>
  <c r="E41"/>
  <c r="D41"/>
  <c r="Q33"/>
  <c r="P33"/>
  <c r="O33"/>
  <c r="N33"/>
  <c r="L33"/>
  <c r="J33"/>
  <c r="I33"/>
  <c r="H33"/>
  <c r="G33"/>
  <c r="E33"/>
  <c r="D33"/>
  <c r="Q26"/>
  <c r="P26"/>
  <c r="N26"/>
  <c r="L26"/>
  <c r="L246" s="1"/>
  <c r="J26"/>
  <c r="I26"/>
  <c r="H26"/>
  <c r="G26"/>
  <c r="E26"/>
  <c r="D26"/>
  <c r="Q17"/>
  <c r="P17"/>
  <c r="O17"/>
  <c r="N17"/>
  <c r="L17"/>
  <c r="J17"/>
  <c r="I17"/>
  <c r="H17"/>
  <c r="E17"/>
  <c r="D17"/>
  <c r="Q11"/>
  <c r="Q246" s="1"/>
  <c r="P11"/>
  <c r="N11"/>
  <c r="N246" s="1"/>
  <c r="L11"/>
  <c r="J11"/>
  <c r="J246" s="1"/>
  <c r="I11"/>
  <c r="G11"/>
  <c r="E11"/>
  <c r="D11"/>
  <c r="D246" s="1"/>
  <c r="M187"/>
  <c r="K187" s="1"/>
  <c r="M189"/>
  <c r="K189" s="1"/>
  <c r="M7"/>
  <c r="K7" s="1"/>
  <c r="M8"/>
  <c r="K8" s="1"/>
  <c r="M9"/>
  <c r="M10"/>
  <c r="K10" s="1"/>
  <c r="M12"/>
  <c r="M17" s="1"/>
  <c r="M13"/>
  <c r="K13" s="1"/>
  <c r="M14"/>
  <c r="M15"/>
  <c r="M16"/>
  <c r="K16" s="1"/>
  <c r="M18"/>
  <c r="M26" s="1"/>
  <c r="M19"/>
  <c r="K19" s="1"/>
  <c r="M20"/>
  <c r="K20" s="1"/>
  <c r="M21"/>
  <c r="M22"/>
  <c r="K22" s="1"/>
  <c r="M23"/>
  <c r="K23" s="1"/>
  <c r="M24"/>
  <c r="K24" s="1"/>
  <c r="M25"/>
  <c r="K25" s="1"/>
  <c r="M27"/>
  <c r="K27" s="1"/>
  <c r="M28"/>
  <c r="M29"/>
  <c r="K29" s="1"/>
  <c r="M30"/>
  <c r="K30" s="1"/>
  <c r="M31"/>
  <c r="K31" s="1"/>
  <c r="M32"/>
  <c r="M34"/>
  <c r="K34" s="1"/>
  <c r="M35"/>
  <c r="K35" s="1"/>
  <c r="M36"/>
  <c r="K36" s="1"/>
  <c r="M37"/>
  <c r="K37" s="1"/>
  <c r="M38"/>
  <c r="K38" s="1"/>
  <c r="M39"/>
  <c r="K39" s="1"/>
  <c r="M40"/>
  <c r="K40" s="1"/>
  <c r="M42"/>
  <c r="M43"/>
  <c r="K43" s="1"/>
  <c r="M44"/>
  <c r="M46" s="1"/>
  <c r="M45"/>
  <c r="K45" s="1"/>
  <c r="M47"/>
  <c r="K47" s="1"/>
  <c r="M48"/>
  <c r="K48" s="1"/>
  <c r="M49"/>
  <c r="K49" s="1"/>
  <c r="M50"/>
  <c r="K50" s="1"/>
  <c r="M51"/>
  <c r="M53"/>
  <c r="M61" s="1"/>
  <c r="M54"/>
  <c r="K54" s="1"/>
  <c r="M55"/>
  <c r="K55" s="1"/>
  <c r="M56"/>
  <c r="K56" s="1"/>
  <c r="M57"/>
  <c r="K57" s="1"/>
  <c r="M58"/>
  <c r="K58" s="1"/>
  <c r="M59"/>
  <c r="K59" s="1"/>
  <c r="M60"/>
  <c r="K60" s="1"/>
  <c r="M62"/>
  <c r="K62" s="1"/>
  <c r="K67" s="1"/>
  <c r="M63"/>
  <c r="K63" s="1"/>
  <c r="M64"/>
  <c r="K64" s="1"/>
  <c r="M65"/>
  <c r="K65" s="1"/>
  <c r="M66"/>
  <c r="K66" s="1"/>
  <c r="M68"/>
  <c r="M75" s="1"/>
  <c r="M69"/>
  <c r="K69" s="1"/>
  <c r="M70"/>
  <c r="M71"/>
  <c r="K71" s="1"/>
  <c r="M72"/>
  <c r="K72" s="1"/>
  <c r="M73"/>
  <c r="K73" s="1"/>
  <c r="M74"/>
  <c r="M76"/>
  <c r="K76" s="1"/>
  <c r="K80" s="1"/>
  <c r="M77"/>
  <c r="K77" s="1"/>
  <c r="M78"/>
  <c r="M79"/>
  <c r="K79" s="1"/>
  <c r="M81"/>
  <c r="K81" s="1"/>
  <c r="M82"/>
  <c r="K82" s="1"/>
  <c r="K88" s="1"/>
  <c r="M83"/>
  <c r="K83" s="1"/>
  <c r="M84"/>
  <c r="K84" s="1"/>
  <c r="M85"/>
  <c r="K85" s="1"/>
  <c r="M86"/>
  <c r="M87"/>
  <c r="M89"/>
  <c r="M94" s="1"/>
  <c r="M90"/>
  <c r="K90" s="1"/>
  <c r="M91"/>
  <c r="K91" s="1"/>
  <c r="M92"/>
  <c r="K92" s="1"/>
  <c r="M93"/>
  <c r="M95"/>
  <c r="M96"/>
  <c r="K96" s="1"/>
  <c r="M97"/>
  <c r="K97" s="1"/>
  <c r="M98"/>
  <c r="M99"/>
  <c r="K99" s="1"/>
  <c r="M100"/>
  <c r="K100" s="1"/>
  <c r="M101"/>
  <c r="K101" s="1"/>
  <c r="M102"/>
  <c r="K102" s="1"/>
  <c r="M103"/>
  <c r="K103" s="1"/>
  <c r="M104"/>
  <c r="K104" s="1"/>
  <c r="M106"/>
  <c r="K106" s="1"/>
  <c r="K110" s="1"/>
  <c r="M107"/>
  <c r="K107" s="1"/>
  <c r="M108"/>
  <c r="K108" s="1"/>
  <c r="M109"/>
  <c r="K109" s="1"/>
  <c r="M111"/>
  <c r="K111" s="1"/>
  <c r="M112"/>
  <c r="M113"/>
  <c r="K113" s="1"/>
  <c r="M114"/>
  <c r="K114" s="1"/>
  <c r="K116" s="1"/>
  <c r="M115"/>
  <c r="M117"/>
  <c r="M121" s="1"/>
  <c r="M118"/>
  <c r="K118" s="1"/>
  <c r="M119"/>
  <c r="K119" s="1"/>
  <c r="M120"/>
  <c r="K120" s="1"/>
  <c r="M122"/>
  <c r="M123"/>
  <c r="K123" s="1"/>
  <c r="M124"/>
  <c r="K124" s="1"/>
  <c r="M125"/>
  <c r="K125" s="1"/>
  <c r="M126"/>
  <c r="K126" s="1"/>
  <c r="M127"/>
  <c r="K127" s="1"/>
  <c r="M128"/>
  <c r="K128" s="1"/>
  <c r="M129"/>
  <c r="K129" s="1"/>
  <c r="M131"/>
  <c r="M138" s="1"/>
  <c r="M132"/>
  <c r="K132" s="1"/>
  <c r="M133"/>
  <c r="K133" s="1"/>
  <c r="M134"/>
  <c r="K134" s="1"/>
  <c r="M135"/>
  <c r="K135" s="1"/>
  <c r="M136"/>
  <c r="K136" s="1"/>
  <c r="M137"/>
  <c r="K137" s="1"/>
  <c r="M139"/>
  <c r="K139" s="1"/>
  <c r="M140"/>
  <c r="M141"/>
  <c r="K141" s="1"/>
  <c r="M142"/>
  <c r="K142" s="1"/>
  <c r="M144"/>
  <c r="K144" s="1"/>
  <c r="K151" s="1"/>
  <c r="M145"/>
  <c r="M146"/>
  <c r="K146" s="1"/>
  <c r="M147"/>
  <c r="K147" s="1"/>
  <c r="M148"/>
  <c r="K148" s="1"/>
  <c r="M149"/>
  <c r="M150"/>
  <c r="K150" s="1"/>
  <c r="M152"/>
  <c r="M153"/>
  <c r="K153" s="1"/>
  <c r="M154"/>
  <c r="K154" s="1"/>
  <c r="M155"/>
  <c r="K155" s="1"/>
  <c r="M157"/>
  <c r="M163" s="1"/>
  <c r="M158"/>
  <c r="M159"/>
  <c r="M160"/>
  <c r="K160" s="1"/>
  <c r="M161"/>
  <c r="K161" s="1"/>
  <c r="M162"/>
  <c r="K162" s="1"/>
  <c r="M164"/>
  <c r="M172" s="1"/>
  <c r="M165"/>
  <c r="K165" s="1"/>
  <c r="M166"/>
  <c r="K166" s="1"/>
  <c r="K172" s="1"/>
  <c r="M167"/>
  <c r="K167" s="1"/>
  <c r="M168"/>
  <c r="K168" s="1"/>
  <c r="M169"/>
  <c r="K169" s="1"/>
  <c r="M170"/>
  <c r="K170" s="1"/>
  <c r="M171"/>
  <c r="K171" s="1"/>
  <c r="M173"/>
  <c r="M182" s="1"/>
  <c r="M174"/>
  <c r="K174" s="1"/>
  <c r="M175"/>
  <c r="K175" s="1"/>
  <c r="M176"/>
  <c r="K176" s="1"/>
  <c r="M177"/>
  <c r="K177" s="1"/>
  <c r="M178"/>
  <c r="K178" s="1"/>
  <c r="M179"/>
  <c r="K179" s="1"/>
  <c r="M180"/>
  <c r="K180" s="1"/>
  <c r="M181"/>
  <c r="M183"/>
  <c r="K183" s="1"/>
  <c r="M184"/>
  <c r="K184" s="1"/>
  <c r="M185"/>
  <c r="K185" s="1"/>
  <c r="M186"/>
  <c r="M190"/>
  <c r="K190" s="1"/>
  <c r="M6"/>
  <c r="K6" s="1"/>
  <c r="K9"/>
  <c r="K14"/>
  <c r="K15"/>
  <c r="K28"/>
  <c r="K33" s="1"/>
  <c r="K32"/>
  <c r="K51"/>
  <c r="K53"/>
  <c r="K70"/>
  <c r="K89"/>
  <c r="K94" s="1"/>
  <c r="K98"/>
  <c r="K112"/>
  <c r="K117"/>
  <c r="K121" s="1"/>
  <c r="K149"/>
  <c r="K159"/>
  <c r="K181"/>
  <c r="O190"/>
  <c r="O189"/>
  <c r="O188"/>
  <c r="K188"/>
  <c r="O187"/>
  <c r="O186"/>
  <c r="O185"/>
  <c r="O184"/>
  <c r="O183"/>
  <c r="O191" s="1"/>
  <c r="P180"/>
  <c r="P179"/>
  <c r="P178"/>
  <c r="P177"/>
  <c r="P176"/>
  <c r="P175"/>
  <c r="P173"/>
  <c r="P182" s="1"/>
  <c r="O168"/>
  <c r="K164"/>
  <c r="O162"/>
  <c r="O161"/>
  <c r="O160"/>
  <c r="O159"/>
  <c r="O158"/>
  <c r="K158"/>
  <c r="O157"/>
  <c r="O163" s="1"/>
  <c r="K145"/>
  <c r="O137"/>
  <c r="O136"/>
  <c r="O135"/>
  <c r="O134"/>
  <c r="O133"/>
  <c r="O132"/>
  <c r="O131"/>
  <c r="O138" s="1"/>
  <c r="O128"/>
  <c r="I128"/>
  <c r="H128"/>
  <c r="O127"/>
  <c r="I127"/>
  <c r="H127"/>
  <c r="O126"/>
  <c r="I126"/>
  <c r="H126"/>
  <c r="O125"/>
  <c r="I125"/>
  <c r="I130" s="1"/>
  <c r="H125"/>
  <c r="O124"/>
  <c r="I124"/>
  <c r="H124"/>
  <c r="O123"/>
  <c r="I123"/>
  <c r="H123"/>
  <c r="O122"/>
  <c r="O130" s="1"/>
  <c r="I122"/>
  <c r="H122"/>
  <c r="H130" s="1"/>
  <c r="O120"/>
  <c r="O119"/>
  <c r="O118"/>
  <c r="O117"/>
  <c r="O121" s="1"/>
  <c r="O115"/>
  <c r="K115"/>
  <c r="O114"/>
  <c r="O113"/>
  <c r="O112"/>
  <c r="O111"/>
  <c r="O116" s="1"/>
  <c r="O109"/>
  <c r="O108"/>
  <c r="O107"/>
  <c r="O106"/>
  <c r="O110" s="1"/>
  <c r="E103"/>
  <c r="E105" s="1"/>
  <c r="K95"/>
  <c r="K105" s="1"/>
  <c r="K87"/>
  <c r="K86"/>
  <c r="O79"/>
  <c r="K78"/>
  <c r="G78"/>
  <c r="G80" s="1"/>
  <c r="O77"/>
  <c r="O80" s="1"/>
  <c r="P76"/>
  <c r="K74"/>
  <c r="O66"/>
  <c r="O64"/>
  <c r="O62"/>
  <c r="O67" s="1"/>
  <c r="O60"/>
  <c r="O59"/>
  <c r="O58"/>
  <c r="O57"/>
  <c r="O56"/>
  <c r="O55"/>
  <c r="O61" s="1"/>
  <c r="O54"/>
  <c r="O53"/>
  <c r="H51"/>
  <c r="H50"/>
  <c r="H49"/>
  <c r="H48"/>
  <c r="H52" s="1"/>
  <c r="H47"/>
  <c r="H45"/>
  <c r="E45"/>
  <c r="O44"/>
  <c r="H44"/>
  <c r="E44"/>
  <c r="O43"/>
  <c r="H43"/>
  <c r="E43"/>
  <c r="O42"/>
  <c r="O46" s="1"/>
  <c r="K42"/>
  <c r="H42"/>
  <c r="H46" s="1"/>
  <c r="E42"/>
  <c r="E46" s="1"/>
  <c r="H35"/>
  <c r="H41" s="1"/>
  <c r="I35"/>
  <c r="I41" s="1"/>
  <c r="O25"/>
  <c r="O24"/>
  <c r="O23"/>
  <c r="O22"/>
  <c r="O21"/>
  <c r="K21"/>
  <c r="O20"/>
  <c r="O19"/>
  <c r="O18"/>
  <c r="O26" s="1"/>
  <c r="K18"/>
  <c r="K26" s="1"/>
  <c r="G14"/>
  <c r="G17" s="1"/>
  <c r="O6"/>
  <c r="H6"/>
  <c r="H11" s="1"/>
  <c r="H246" s="1"/>
  <c r="K52" l="1"/>
  <c r="P246"/>
  <c r="K41"/>
  <c r="G246"/>
  <c r="K61"/>
  <c r="E246"/>
  <c r="K44"/>
  <c r="K46" s="1"/>
  <c r="K12"/>
  <c r="K17" s="1"/>
  <c r="K11"/>
  <c r="O11"/>
  <c r="O246" s="1"/>
  <c r="M52"/>
  <c r="M80"/>
  <c r="M110"/>
  <c r="M105"/>
  <c r="M130"/>
  <c r="M191"/>
  <c r="M11"/>
  <c r="M246" s="1"/>
  <c r="M41"/>
  <c r="M67"/>
  <c r="M151"/>
  <c r="M33"/>
  <c r="M88"/>
  <c r="M116"/>
  <c r="M143"/>
  <c r="K68"/>
  <c r="K75" s="1"/>
  <c r="K157"/>
  <c r="K163" s="1"/>
  <c r="K152"/>
  <c r="K156" s="1"/>
  <c r="K140"/>
  <c r="K143" s="1"/>
  <c r="K173"/>
  <c r="K182" s="1"/>
  <c r="K186"/>
  <c r="K191" s="1"/>
  <c r="K122"/>
  <c r="K130" s="1"/>
  <c r="K131"/>
  <c r="K138" s="1"/>
  <c r="I45"/>
  <c r="I43"/>
  <c r="I42"/>
  <c r="I44"/>
  <c r="K246" l="1"/>
  <c r="I46"/>
  <c r="I246"/>
</calcChain>
</file>

<file path=xl/sharedStrings.xml><?xml version="1.0" encoding="utf-8"?>
<sst xmlns="http://schemas.openxmlformats.org/spreadsheetml/2006/main" count="531" uniqueCount="397">
  <si>
    <t>序号</t>
  </si>
  <si>
    <t>项目所在地</t>
  </si>
  <si>
    <t>项目所在村农业人口数</t>
  </si>
  <si>
    <t>项目名称</t>
  </si>
  <si>
    <t>项目工程预算总额</t>
  </si>
  <si>
    <t>可筹资人数</t>
  </si>
  <si>
    <t>可筹劳人数</t>
  </si>
  <si>
    <t>财政奖补资金</t>
  </si>
  <si>
    <t>整合资金</t>
  </si>
  <si>
    <t>村集体投入资金</t>
  </si>
  <si>
    <t>社会捐赠资金</t>
  </si>
  <si>
    <t>部门配套资金</t>
  </si>
  <si>
    <t>备注</t>
  </si>
  <si>
    <t>乡镇</t>
  </si>
  <si>
    <t>村名</t>
  </si>
  <si>
    <t>总数</t>
  </si>
  <si>
    <t>其中劳动力数</t>
  </si>
  <si>
    <t>合计</t>
  </si>
  <si>
    <t>县级</t>
  </si>
  <si>
    <t>省级</t>
  </si>
  <si>
    <t>镇山</t>
  </si>
  <si>
    <t>莲塘</t>
  </si>
  <si>
    <t>崎峰</t>
  </si>
  <si>
    <t>柳城</t>
  </si>
  <si>
    <t>美洋村</t>
  </si>
  <si>
    <t>蓝溪村</t>
  </si>
  <si>
    <t>南坑村</t>
  </si>
  <si>
    <t>蔡西村</t>
  </si>
  <si>
    <t>英都镇</t>
  </si>
  <si>
    <t>霞溪村</t>
  </si>
  <si>
    <t>英东村</t>
  </si>
  <si>
    <t>民山村</t>
  </si>
  <si>
    <t>大新村</t>
  </si>
  <si>
    <t>山二村</t>
  </si>
  <si>
    <t>鹏峰村</t>
  </si>
  <si>
    <t>蓬华镇</t>
  </si>
  <si>
    <t>南丰</t>
  </si>
  <si>
    <t>金淘</t>
  </si>
  <si>
    <t>东门</t>
  </si>
  <si>
    <t>和安村</t>
  </si>
  <si>
    <t>刘林村</t>
  </si>
  <si>
    <t>宫占村</t>
  </si>
  <si>
    <t>东大村</t>
  </si>
  <si>
    <t>卓厝村</t>
  </si>
  <si>
    <t>林坂村</t>
  </si>
  <si>
    <t>埔仔村</t>
  </si>
  <si>
    <t>西林村</t>
  </si>
  <si>
    <t>梅溪村</t>
  </si>
  <si>
    <t>霞美镇</t>
  </si>
  <si>
    <t>泗溪村</t>
  </si>
  <si>
    <t>东头村</t>
  </si>
  <si>
    <t>九溪村</t>
  </si>
  <si>
    <t>下洋村</t>
  </si>
  <si>
    <t>山前村</t>
  </si>
  <si>
    <t>满山红村</t>
  </si>
  <si>
    <t>社二村</t>
  </si>
  <si>
    <t>檀溪檀林段太阳能路灯120支（长3公里）</t>
  </si>
  <si>
    <t>满山红村生态园至金淘交界路沿水沟砌筑（长3公里）</t>
  </si>
  <si>
    <t>省身村</t>
  </si>
  <si>
    <t>省身村尾园、梅树、岸帽角落公厕3座</t>
  </si>
  <si>
    <t>寮洋南路至梧坑段道路扩宽及水泥硬化工程</t>
  </si>
  <si>
    <t>丰富村</t>
  </si>
  <si>
    <t>仑眉公路前埔美路段道路扩宽及水泥硬化工程</t>
  </si>
  <si>
    <t>后垵村</t>
  </si>
  <si>
    <t>民山村人居环境提升工程（马塘新村污水管道埋设）长630米，580元/米</t>
  </si>
  <si>
    <t>东山村</t>
  </si>
  <si>
    <t>东山村圆山仔坝至美村灌溉水渠三面水泥硬化(长485m)和塌方砌筑（17m³）</t>
  </si>
  <si>
    <t>金安村</t>
  </si>
  <si>
    <t>翔云村</t>
  </si>
  <si>
    <t>翔云村文化广场修缮建设（850㎡）</t>
  </si>
  <si>
    <t>云山村</t>
  </si>
  <si>
    <t>露江</t>
  </si>
  <si>
    <t>下都</t>
  </si>
  <si>
    <t>下都社区白云路白云东路中段路面硬化（约7米*450米=3150平方米）</t>
  </si>
  <si>
    <t>帽山</t>
  </si>
  <si>
    <t>霞东</t>
  </si>
  <si>
    <t>道路硬化：陈华依厝至成功大道长约380米，宽度约4米（包含硬化彬星自然村灵堂路约500平方米）</t>
  </si>
  <si>
    <t>金中村</t>
  </si>
  <si>
    <t>丰联村</t>
  </si>
  <si>
    <t>锦林抽水站灌溉项目（灌溉抽水机一套、灌溉渠1400米）</t>
  </si>
  <si>
    <t>新汤村</t>
  </si>
  <si>
    <t>新汤村路灯亮化工程（120盏）</t>
  </si>
  <si>
    <t>农田引水工程（引水渠800米）</t>
  </si>
  <si>
    <t>福发至灵园道路硬化（2800平方米）</t>
  </si>
  <si>
    <t>黎阳村</t>
  </si>
  <si>
    <t>黎阳村亮化工程:下贡至王厝环村新路约985m.路灯40盏及配套设施</t>
  </si>
  <si>
    <t>黎明村</t>
  </si>
  <si>
    <t>大演村</t>
  </si>
  <si>
    <t>思亲堂建设一层200平方</t>
  </si>
  <si>
    <t>南丰村丰登山道路扩建项目，长400米，面积1600平方</t>
  </si>
  <si>
    <t>杏山</t>
  </si>
  <si>
    <t>石境至埔美村路长350米宽6米</t>
  </si>
  <si>
    <t>祥乾路硬化工程长450米3000平方米</t>
  </si>
  <si>
    <t>东溪</t>
  </si>
  <si>
    <t>中心</t>
  </si>
  <si>
    <t>太阳能路灯180支</t>
  </si>
  <si>
    <t>溪美崎峰道路改造工程（包括一中水泥路，观音路，崎南路支路）</t>
  </si>
  <si>
    <t>莲塘村老人活动中心综合楼（二层，30米*22米）</t>
  </si>
  <si>
    <t>水尾桥至村部水泥路加宽750平方</t>
  </si>
  <si>
    <t>秋阳村</t>
  </si>
  <si>
    <t>秋阳村村内亮化工程55盏</t>
  </si>
  <si>
    <t>林坑村</t>
  </si>
  <si>
    <t>跃进村</t>
  </si>
  <si>
    <t>都心村</t>
  </si>
  <si>
    <t>路灯亮化工程（山坪、红透、宫边、院仔至部队路段约3公里）100支*2500元。</t>
  </si>
  <si>
    <t>葵星村</t>
  </si>
  <si>
    <t>葵星村谢厝至石湖头道路硬化（长度300米*宽度5米）。</t>
  </si>
  <si>
    <t>前峰村</t>
  </si>
  <si>
    <t>厝斗村</t>
  </si>
  <si>
    <t>改造村透自然村(215公路旁至苏夫人宫至坑尾)排水渠。</t>
  </si>
  <si>
    <t>新联村</t>
  </si>
  <si>
    <t>洪梅村</t>
  </si>
  <si>
    <t>村路灯工程（150盏）</t>
  </si>
  <si>
    <t>梅魁</t>
  </si>
  <si>
    <t>康美</t>
  </si>
  <si>
    <t>村文体活动中心三层700平方米</t>
  </si>
  <si>
    <t>园内</t>
  </si>
  <si>
    <t>后宅自然村地洞口至溪沙埔道路硬化2800平方米</t>
  </si>
  <si>
    <t>新圩村</t>
  </si>
  <si>
    <t>竹口村</t>
  </si>
  <si>
    <t>霞福路路面工程长500米*宽6米共3000平方</t>
  </si>
  <si>
    <t>环村路南面段工程（第三期）水泥硬化4200平方</t>
  </si>
  <si>
    <t>亿华路口到四乡环村路太阳路灯230盏</t>
  </si>
  <si>
    <t>东后石桥至乌门自然村、新厝口自然村环村路路面硬化长500米*宽6米共3000平方</t>
  </si>
  <si>
    <t>洪岭村</t>
  </si>
  <si>
    <t>牛运到骆驼岭太阳路灯60盏</t>
  </si>
  <si>
    <t>南安市罗东镇高塘村水沟改造工程（长300米)</t>
  </si>
  <si>
    <t>南安市罗东镇潭溪村路灯工程（188盏）</t>
  </si>
  <si>
    <t>南安市罗东镇埔心村冬青流域水沟加固工程（长341米）</t>
  </si>
  <si>
    <t>道路硬化（300米*7米*25公分）</t>
  </si>
  <si>
    <t>前进村</t>
  </si>
  <si>
    <t>前进村虎厨格路口至洋荷格后路口太阳能路灯项目（55盏）</t>
  </si>
  <si>
    <t>观音村</t>
  </si>
  <si>
    <t>眉山乡观音村灯光篮球场项目（拆除重新硬化50平方米，弹性层面480平方米、硬化四个停车位72平方米，围网80平方米，篮球架2套）</t>
  </si>
  <si>
    <t>田内村</t>
  </si>
  <si>
    <t>眉山乡田内村停车场项目建设工程（1300平方米）</t>
  </si>
  <si>
    <t>南湖村</t>
  </si>
  <si>
    <t>南湖村环村公路拓宽改造工程（长800米、宽2米）</t>
  </si>
  <si>
    <t>诗山镇山二村群众文化活动中心建设项目（建筑长22.8米，宽9.6米，高9米；建筑主体周边地面硬化面积149.2平方米）</t>
  </si>
  <si>
    <t>红旗村</t>
  </si>
  <si>
    <t>红旗村红树路线亮化工程（新幕尾至内山水库边沿线路灯共100盏）</t>
  </si>
  <si>
    <t>后房尾棋盘排洪管道铺设及路面拓宽改造项目(路面总长230米，宽4米，厚20公分，转弯加宽水泥总面积1000平方米，砌石40立方米；排洪管道220米，直径80厘米，23个检查井；路灯7支)</t>
  </si>
  <si>
    <t>社二村陈埔仔水泥路面拓宽翻建项目(长830米，宽5米，厚0.2米)</t>
  </si>
  <si>
    <t>西上村</t>
  </si>
  <si>
    <t>西上村多功能活动场所建设项目（长11米，宽13.5米，挡土墙砌筑高1米，土方清理300立方米，场内场地硬化140平方米，屋顶架设光伏发电板140平方米）</t>
  </si>
  <si>
    <t>后坛楼至草埔尾道路扩宽硬化工程650米*4米计2600平方米</t>
  </si>
  <si>
    <t>蓝溪村丰田自然村环村路道路硬化工程923米*3.5米，合计3230平方米</t>
  </si>
  <si>
    <t>西坑村</t>
  </si>
  <si>
    <t>西坑村委会至跳坑道路太阳能路灯建设41盏</t>
  </si>
  <si>
    <t>坑头村</t>
  </si>
  <si>
    <t>向阳村</t>
  </si>
  <si>
    <t>华溪水电站蓄水池扩容，引水渠修复加固工程</t>
  </si>
  <si>
    <t>南安市罗东镇荆坑村庭园景观路灯工程（道路硬化长40米，宽5米，路灯60盏）</t>
  </si>
  <si>
    <t>丰溪村</t>
  </si>
  <si>
    <t>埔仔村埔尾至谯琉道路硬化工程（长500米，宽5.5米，厚度0.18米）</t>
  </si>
  <si>
    <t>校路至大宫戏台水泥路拓宽硬化工程（长350米，宽4米，厚度0.18米）</t>
  </si>
  <si>
    <t>明新村</t>
  </si>
  <si>
    <t>水口小学篮球场改造工程（其中，现有的水泥篮球场(面积为702平方米)改造为硅PU篮球场；周围的水泥附属操场（面积为450平方米）改造为人造草坪操场）</t>
  </si>
  <si>
    <r>
      <t>单位：元、人、3月202</t>
    </r>
    <r>
      <rPr>
        <sz val="12"/>
        <rFont val="宋体"/>
        <family val="3"/>
        <charset val="134"/>
      </rPr>
      <t>2</t>
    </r>
    <r>
      <rPr>
        <sz val="12"/>
        <rFont val="宋体"/>
        <family val="3"/>
        <charset val="134"/>
      </rPr>
      <t>年</t>
    </r>
    <phoneticPr fontId="1" type="noConversion"/>
  </si>
  <si>
    <t>环村路塔垵段硬化工程（长400m,宽8m,计3200㎡）</t>
  </si>
  <si>
    <t>英东村文化公园工程（路灯35套，计87500元；夜景照明788㎡，计78800元；党建指示牌7组,计80000元；土建工程及配套设施197200元）</t>
  </si>
  <si>
    <t>黄金石至英庭水泥硬化工程（水泥硬化长330m ，宽3.78m，计 1250㎡，路基砌筑120m³，排水沟300m)</t>
  </si>
  <si>
    <t>坑头村进村主干道2公里路灯改造项目（改太阳能，约60盏）</t>
  </si>
  <si>
    <t>坂美新村至坂美水库（约2.6公里，约80盏）太阳能路灯建设项目</t>
  </si>
  <si>
    <t>尚林花苑老年人活动中心：影音室（科普宣讲和培训）、棋牌室、南音室等，共计300平方米左右</t>
  </si>
  <si>
    <t>土楼口排水沟230米部分硬化工程</t>
  </si>
  <si>
    <t>联丰</t>
  </si>
  <si>
    <t>郭前</t>
  </si>
  <si>
    <t>太阳路灯安装(80盏x2400元)</t>
  </si>
  <si>
    <t xml:space="preserve">后店 </t>
  </si>
  <si>
    <t>田东</t>
  </si>
  <si>
    <t>溪东</t>
  </si>
  <si>
    <t>苏内</t>
  </si>
  <si>
    <t>桥头</t>
  </si>
  <si>
    <t>贵峰村桂芳苑公园（长度180米，宽13.5米，面积2430平方米。铺设鹅卵石，草坪等）</t>
  </si>
  <si>
    <t>镇山村坝头水渠砌筑建设工程（含坝头排洪沟底部水泥硬化长325米宽3.75米，构造截水坝二处，水渠两侧砌筑）</t>
  </si>
  <si>
    <t>坊华线黎阳至黎明交界处道路扩宽硬化（长60米、宽约6米、厚18厘米约400平方、护坡砌体90立方米）、黎明村部至民主村交界处挖土方（长30米、宽3米约315立方）</t>
  </si>
  <si>
    <t>玉叶</t>
    <phoneticPr fontId="1" type="noConversion"/>
  </si>
  <si>
    <t>旧南洪路(虎狮宫路口至杏塘路口）太阳能路灯工程（200盏）</t>
    <phoneticPr fontId="1" type="noConversion"/>
  </si>
  <si>
    <t>李东</t>
    <phoneticPr fontId="1" type="noConversion"/>
  </si>
  <si>
    <t>村主干道太阳能路灯改造  （221盏）</t>
    <phoneticPr fontId="1" type="noConversion"/>
  </si>
  <si>
    <t>溪一</t>
    <phoneticPr fontId="1" type="noConversion"/>
  </si>
  <si>
    <t>珠溪小学门口至溪一骨灰堂（600米*4米*18公分）</t>
    <phoneticPr fontId="1" type="noConversion"/>
  </si>
  <si>
    <t>溪二</t>
    <phoneticPr fontId="1" type="noConversion"/>
  </si>
  <si>
    <t>溪二村主干道至珠溪小学太阳能路灯改造工程（160盏）</t>
    <phoneticPr fontId="1" type="noConversion"/>
  </si>
  <si>
    <t>溪洲</t>
    <phoneticPr fontId="1" type="noConversion"/>
  </si>
  <si>
    <t>溪洲4组美埔桥头至巷头沿溪长约1000米*4米路面硬化</t>
    <phoneticPr fontId="1" type="noConversion"/>
  </si>
  <si>
    <t>坝垅底文化活动广场（1058平方米）</t>
    <phoneticPr fontId="1" type="noConversion"/>
  </si>
  <si>
    <t>玉湖村</t>
    <phoneticPr fontId="7" type="noConversion"/>
  </si>
  <si>
    <t>玉湖村创意大道至林宝建树道路硬化：长250米，宽6米，1500平方米</t>
    <phoneticPr fontId="7" type="noConversion"/>
  </si>
  <si>
    <t>双溪村</t>
    <phoneticPr fontId="7" type="noConversion"/>
  </si>
  <si>
    <t>双溪村溪州后房水泥硬化（长400米，宽3.5米，总面积1400平方）</t>
    <phoneticPr fontId="7" type="noConversion"/>
  </si>
  <si>
    <t>溪丰村</t>
    <phoneticPr fontId="7" type="noConversion"/>
  </si>
  <si>
    <t>霞美大石桥至铁路防堤道路拓宽硬化工程260*1.5+148*2.5+100*6=1360平方*130元=176800（包括砌体:408*2=816平方*198元=161568元）</t>
    <phoneticPr fontId="7" type="noConversion"/>
  </si>
  <si>
    <t>西华村</t>
    <phoneticPr fontId="7" type="noConversion"/>
  </si>
  <si>
    <t>西华村通岭路（长560m.宽4m.总面积2240平方）</t>
    <phoneticPr fontId="7" type="noConversion"/>
  </si>
  <si>
    <t>溪美 汇总</t>
  </si>
  <si>
    <t>柳城 汇总</t>
  </si>
  <si>
    <t>美林 汇总</t>
  </si>
  <si>
    <t>省新镇 汇总</t>
  </si>
  <si>
    <t>东田镇 汇总</t>
  </si>
  <si>
    <t>仑苍镇 汇总</t>
  </si>
  <si>
    <t>英都镇 汇总</t>
  </si>
  <si>
    <t>翔云镇 汇总</t>
  </si>
  <si>
    <t>眉山乡 汇总</t>
  </si>
  <si>
    <t>诗山镇 汇总</t>
  </si>
  <si>
    <t>蓬华镇 汇总</t>
  </si>
  <si>
    <t>金淘镇 汇总</t>
  </si>
  <si>
    <t>九都镇 汇总</t>
  </si>
  <si>
    <t>码头镇 汇总</t>
  </si>
  <si>
    <t>向阳乡 汇总</t>
  </si>
  <si>
    <t>罗东镇 汇总</t>
  </si>
  <si>
    <t>乐峰镇 汇总</t>
  </si>
  <si>
    <t>梅山镇 汇总</t>
  </si>
  <si>
    <t>洪濑镇 汇总</t>
  </si>
  <si>
    <t>洪梅镇 汇总</t>
  </si>
  <si>
    <t>康美镇 汇总</t>
  </si>
  <si>
    <t>霞美镇 汇总</t>
  </si>
  <si>
    <t>官桥镇 汇总</t>
  </si>
  <si>
    <t>水头镇 汇总</t>
  </si>
  <si>
    <t>石井镇 汇总</t>
  </si>
  <si>
    <t>总计</t>
  </si>
  <si>
    <t>西方金至寨山角落乡路基础及水泥路面硬化（长330米，宽3.5米）</t>
    <phoneticPr fontId="1" type="noConversion"/>
  </si>
  <si>
    <t>太阳路灯安装(50盏x2500元)</t>
    <phoneticPr fontId="1" type="noConversion"/>
  </si>
  <si>
    <t>彭林村</t>
  </si>
  <si>
    <t>彭林村亭后角自然村环境整治（绿化、漫道100米）</t>
  </si>
  <si>
    <t>仙河村</t>
  </si>
  <si>
    <t>四甲村</t>
  </si>
  <si>
    <t>三甲村与四甲自然村水泥路硬化及配套工程（宽1.5-30米，长467米）</t>
  </si>
  <si>
    <t>沃柄村</t>
  </si>
  <si>
    <t>埔当村</t>
  </si>
  <si>
    <t>云台菓环宫至老年活动中心村路硬化及路灯建设(10盏）</t>
  </si>
  <si>
    <t>霞美村</t>
  </si>
  <si>
    <t>霞美村十柱村路水泥硬化建设工程（宽5-6米，长600米）</t>
  </si>
  <si>
    <t>良山村</t>
  </si>
  <si>
    <t>莲田村片区（后埔、彭洋）路肩砌筑、道路硬化工程总面积1560平方及太阳能路灯27盏</t>
  </si>
  <si>
    <t>象山</t>
  </si>
  <si>
    <t>昭德宫门口至双溪口两边溪岸彻体。</t>
  </si>
  <si>
    <t>安置地1号路长度300米*宽度5米（部分砌筑）。</t>
  </si>
  <si>
    <t>南集片五房巷至扬西开发区大约700米道路硬化。宽5米厚度18cm。</t>
  </si>
  <si>
    <t>溪霞村</t>
  </si>
  <si>
    <t>溪霞村交二路及第二小学路段排水、排污管道建设（管道长586米，宽60厘米），路面长586米，宽9米。</t>
  </si>
  <si>
    <t>红星村</t>
  </si>
  <si>
    <t>红星村垅头双坑角落道路硬化及路灯亮化工程（道路硬化第一段长91米，宽4.5米，厚18公分；第二段长70米，宽3米，厚18公分；第三段180米，宽3米，厚18公分；全路段稳定层10公分；路灯50盏）</t>
  </si>
  <si>
    <t>山一村</t>
  </si>
  <si>
    <t>诗山镇诗溪流域堤岸及派出所后路面硬化（诗溪流域堤岸路面硬化长700米，宽3米，厚15厘米；派出所后路基及路面硬化100米，宽3米，厚15厘米，路基平均垫层10厘米）</t>
  </si>
  <si>
    <t>1、社庄小学环村路路面水泥硬化长400米*宽4米，预算34万元；2、管道水渠填方416.111m3，混凝土管130米，预算27万元</t>
  </si>
  <si>
    <t>曙光村</t>
  </si>
  <si>
    <t>道路水泥硬化工程（含路面整平）1、九母厝路长121米宽3.8米；2、童良查厝边路长 139米宽3.8米，共长260米*宽3.8米（988平方米）</t>
  </si>
  <si>
    <t>华美村</t>
  </si>
  <si>
    <t>水尾生态公园（20亩）</t>
  </si>
  <si>
    <t>古山</t>
  </si>
  <si>
    <t>岭仔头至土炉村中路路灯亮化工程，长约1200米，安装太阳能路灯62支，每隔20-25米，杆高6米</t>
  </si>
  <si>
    <t>明新村明心路至石头尾至中路及支路，主干道至洋仔头至下乖口路路灯亮化工程，约1.5公里，安装78支路灯（每隔20-25米，灯杆高度6米，灯头50瓦，太阳能路灯，电池60安时</t>
  </si>
  <si>
    <t>演园村</t>
  </si>
  <si>
    <t>渠道桥至大坪桥两侧道路路灯亮化工程（每隔20米，高4.5米，两侧600米，太阳能路灯，40支）</t>
  </si>
  <si>
    <t>芸塘村</t>
  </si>
  <si>
    <t>芸塘村村部室内综合体育馆（面积816平方米）</t>
  </si>
  <si>
    <t>格内村</t>
  </si>
  <si>
    <t>寨仔山休闲公园美化工程（铺设广场砖（长40米，宽5米，面积200平方米）、围墙、健身器材、仙鹤雕像、凉亭、石椅、石桌、紫薇树、架设自来水管）</t>
  </si>
  <si>
    <t>天山村</t>
  </si>
  <si>
    <t>天山村九埕自然角落环村道路硬化及排水沟建设（公路长400米，宽4.5米，厚度18公分，合计1800平方米；排水沟长400米，宽、深各30公分）</t>
  </si>
  <si>
    <t>厚阳村</t>
  </si>
  <si>
    <t>炉中村</t>
  </si>
  <si>
    <t>炉山村</t>
  </si>
  <si>
    <t>炉山村村内片150盏太阳能路灯改造工程</t>
  </si>
  <si>
    <t>飞云村</t>
  </si>
  <si>
    <t>飞云村下村路口至上村道路亮化工程（100盏太阳能路灯）</t>
  </si>
  <si>
    <t>金枝</t>
  </si>
  <si>
    <t>金枝村从创意大道路口至骨灰堂道路硬化工程            （800米*7米*20公分）</t>
  </si>
  <si>
    <t>梧山</t>
  </si>
  <si>
    <t>梧山村光坑连接创意大道铺设水泥路（400米*5米*20厘米）</t>
    <phoneticPr fontId="10" type="noConversion"/>
  </si>
  <si>
    <t>灯芯坑口至虎青仔道路硬化2500平方米</t>
  </si>
  <si>
    <t>梅星</t>
  </si>
  <si>
    <t>梅星村军山路排水沟长750米</t>
  </si>
  <si>
    <t>团结</t>
  </si>
  <si>
    <t>龙西路道路硬化4200平方米</t>
  </si>
  <si>
    <t>东旭</t>
  </si>
  <si>
    <t>山围口至山围内水库道路硬化2925平方米</t>
  </si>
  <si>
    <t>梅元</t>
  </si>
  <si>
    <t>村路太阳能路灯100盏</t>
  </si>
  <si>
    <t>宣化</t>
  </si>
  <si>
    <t>宣化村凤凰山陵堂内外装修及硬化工程</t>
  </si>
  <si>
    <t>檀溪段太阳能路灯50盏</t>
  </si>
  <si>
    <t>省东村龙头片环村路太阳能路灯140盏，</t>
  </si>
  <si>
    <t>村庄路灯亮化工程（太阳能，75盏）</t>
  </si>
  <si>
    <t>仑苍村</t>
  </si>
  <si>
    <t>橄榄垵至田智段道路扩宽及水泥硬化工程</t>
  </si>
  <si>
    <t>柿脚自然村道路硬化工程400米*4米计1600平方米</t>
  </si>
  <si>
    <t>岐山村高山埔至南山太阳能路灯建设68盏</t>
  </si>
  <si>
    <t>丰山村乌敦岭至丰山村村部太阳能路灯建设，长约2500米，约75套</t>
  </si>
  <si>
    <t>马迹村</t>
  </si>
  <si>
    <t>向九公路路肩硬化1500米</t>
  </si>
  <si>
    <t>泉美桥至落水桥段水泥路扩宽工程长1220米2245平方</t>
  </si>
  <si>
    <t>晨光</t>
  </si>
  <si>
    <t>乡村党史馆建设三层共500平方</t>
  </si>
  <si>
    <t>坑内村</t>
  </si>
  <si>
    <t>杏东村</t>
  </si>
  <si>
    <t>杏内文化活动广场（2000平方米）</t>
  </si>
  <si>
    <t>南冬村</t>
  </si>
  <si>
    <t>南冬村南冬桥桥面改造（桥面长54米，宽8.4米，桥两边护栏）</t>
  </si>
  <si>
    <t>金安村主干道基础设施提升工程（长1km）</t>
  </si>
  <si>
    <t>云山村下云4、5、6组路灯改造70盏</t>
  </si>
  <si>
    <t>椒岭村</t>
  </si>
  <si>
    <t>椒岭村翔椒线微光太阳能路灯提升改造工程45盏</t>
  </si>
  <si>
    <t>翔山村</t>
  </si>
  <si>
    <t>翔山村Y047线（水电站入口至上辽）路灯200盏</t>
  </si>
  <si>
    <t>圳林村</t>
  </si>
  <si>
    <t>圳林村埔尾至洋当路灯亮化40盏</t>
  </si>
  <si>
    <t>梅庄村</t>
  </si>
  <si>
    <t>梅庄村山潭溪流域砌筑640m³</t>
  </si>
  <si>
    <t>新林村</t>
  </si>
  <si>
    <t>村路灯工程（86盏）</t>
  </si>
  <si>
    <t>村路灯工程（164盏）</t>
  </si>
  <si>
    <t>新林村道路路灯（168盏）</t>
  </si>
  <si>
    <t>溪美</t>
    <phoneticPr fontId="9" type="noConversion"/>
  </si>
  <si>
    <t>美林</t>
    <phoneticPr fontId="9" type="noConversion"/>
  </si>
  <si>
    <t>西美</t>
    <phoneticPr fontId="1" type="noConversion"/>
  </si>
  <si>
    <t>柳美北路至南安六中水泥道路硬化（800米*6米*18公分）</t>
    <phoneticPr fontId="1" type="noConversion"/>
  </si>
  <si>
    <t>省新镇</t>
    <phoneticPr fontId="9" type="noConversion"/>
  </si>
  <si>
    <t>丹清村</t>
    <phoneticPr fontId="1" type="noConversion"/>
  </si>
  <si>
    <t>省东村</t>
    <phoneticPr fontId="1" type="noConversion"/>
  </si>
  <si>
    <t>园内村</t>
    <phoneticPr fontId="9" type="noConversion"/>
  </si>
  <si>
    <t>东田镇</t>
    <phoneticPr fontId="9" type="noConversion"/>
  </si>
  <si>
    <t>彭溪村</t>
    <phoneticPr fontId="1" type="noConversion"/>
  </si>
  <si>
    <t>岐山村</t>
    <phoneticPr fontId="1" type="noConversion"/>
  </si>
  <si>
    <t>丰山村</t>
    <phoneticPr fontId="1" type="noConversion"/>
  </si>
  <si>
    <t>仑苍镇</t>
    <phoneticPr fontId="9" type="noConversion"/>
  </si>
  <si>
    <t>翔云镇</t>
    <phoneticPr fontId="9" type="noConversion"/>
  </si>
  <si>
    <t>眉山乡</t>
    <phoneticPr fontId="9" type="noConversion"/>
  </si>
  <si>
    <t>诗山镇</t>
    <phoneticPr fontId="9" type="noConversion"/>
  </si>
  <si>
    <t>金淘镇</t>
    <phoneticPr fontId="9" type="noConversion"/>
  </si>
  <si>
    <t>九都镇</t>
    <phoneticPr fontId="9" type="noConversion"/>
  </si>
  <si>
    <t>码头镇</t>
    <phoneticPr fontId="9" type="noConversion"/>
  </si>
  <si>
    <t>康安村</t>
    <phoneticPr fontId="1" type="noConversion"/>
  </si>
  <si>
    <t>三组安置区道路硬化工程（长：245米、宽5米、高0.18米）</t>
    <phoneticPr fontId="1" type="noConversion"/>
  </si>
  <si>
    <t>向阳乡</t>
    <phoneticPr fontId="9" type="noConversion"/>
  </si>
  <si>
    <t>罗东镇</t>
    <phoneticPr fontId="9" type="noConversion"/>
  </si>
  <si>
    <t>高塘村</t>
    <phoneticPr fontId="1" type="noConversion"/>
  </si>
  <si>
    <t>潭溪村</t>
    <phoneticPr fontId="1" type="noConversion"/>
  </si>
  <si>
    <t>埔心村</t>
    <phoneticPr fontId="1" type="noConversion"/>
  </si>
  <si>
    <t>荆坑村</t>
    <phoneticPr fontId="1" type="noConversion"/>
  </si>
  <si>
    <t>新明村</t>
    <phoneticPr fontId="1" type="noConversion"/>
  </si>
  <si>
    <t>乐峰镇</t>
    <phoneticPr fontId="9" type="noConversion"/>
  </si>
  <si>
    <t>梅山镇</t>
    <phoneticPr fontId="9" type="noConversion"/>
  </si>
  <si>
    <t>洪濑镇</t>
    <phoneticPr fontId="9" type="noConversion"/>
  </si>
  <si>
    <t>洪梅镇</t>
    <phoneticPr fontId="9" type="noConversion"/>
  </si>
  <si>
    <t>康美镇</t>
    <phoneticPr fontId="9" type="noConversion"/>
  </si>
  <si>
    <t>丰州镇</t>
    <phoneticPr fontId="9" type="noConversion"/>
  </si>
  <si>
    <t>官桥镇</t>
    <phoneticPr fontId="9" type="noConversion"/>
  </si>
  <si>
    <t>水头镇</t>
    <phoneticPr fontId="9" type="noConversion"/>
  </si>
  <si>
    <t>山前村荷楼新村路面水泥硬化工程（长280米，宽6～7米）</t>
    <phoneticPr fontId="1" type="noConversion"/>
  </si>
  <si>
    <t>埕边村</t>
    <phoneticPr fontId="1" type="noConversion"/>
  </si>
  <si>
    <t>颂福堂口路道路硬化工程（长105米，宽4.5米）</t>
    <phoneticPr fontId="1" type="noConversion"/>
  </si>
  <si>
    <t>朴山村</t>
    <phoneticPr fontId="1" type="noConversion"/>
  </si>
  <si>
    <t>朴山下乡至长园道路改造扩建工程（长约250米，宽6.5米，进行路面改造、建设污水管和排水沟）</t>
    <phoneticPr fontId="1" type="noConversion"/>
  </si>
  <si>
    <t>大盈村</t>
    <phoneticPr fontId="1" type="noConversion"/>
  </si>
  <si>
    <t>砖仔埕自然村东侧环村路硬化工程（长800米，宽5米）</t>
    <phoneticPr fontId="1" type="noConversion"/>
  </si>
  <si>
    <t>上林村</t>
    <phoneticPr fontId="1" type="noConversion"/>
  </si>
  <si>
    <t>上林村太阳能路灯工程（130盏）</t>
    <phoneticPr fontId="1" type="noConversion"/>
  </si>
  <si>
    <t>龙凤村</t>
    <phoneticPr fontId="1" type="noConversion"/>
  </si>
  <si>
    <t>蟠龙开发区明朗石业厂门口至324国道水泥路面修复工程（约300米长，8米宽）。</t>
    <phoneticPr fontId="1" type="noConversion"/>
  </si>
  <si>
    <t>仁福村</t>
    <phoneticPr fontId="1" type="noConversion"/>
  </si>
  <si>
    <t>仁福小学至下埕自然村道路修复工程（长2000米，宽8米，对破损路面进行修补）</t>
    <phoneticPr fontId="1" type="noConversion"/>
  </si>
  <si>
    <t>后坑村</t>
    <phoneticPr fontId="1" type="noConversion"/>
  </si>
  <si>
    <t>后坑村太阳能路灯工程（50盏）</t>
    <phoneticPr fontId="1" type="noConversion"/>
  </si>
  <si>
    <t>文斗村</t>
    <phoneticPr fontId="1" type="noConversion"/>
  </si>
  <si>
    <t>水头镇文斗村岭仔路三期工程（地点：岭仔廉洁翔安大帽山；规模：路面长约2000米，3米宽，打通南安至翔安区生态旅游通道）</t>
    <phoneticPr fontId="1" type="noConversion"/>
  </si>
  <si>
    <t>石井镇</t>
    <phoneticPr fontId="9" type="noConversion"/>
  </si>
  <si>
    <t>路灯安装（250盏x2500元)</t>
    <phoneticPr fontId="1" type="noConversion"/>
  </si>
  <si>
    <r>
      <t>象山社区倩内水库至霞美镇交界水泥路建设  全长800米宽3至4.5米（包括路坯挖填土方）</t>
    </r>
    <r>
      <rPr>
        <b/>
        <sz val="9"/>
        <rFont val="宋体"/>
        <family val="3"/>
        <charset val="134"/>
        <scheme val="major"/>
      </rPr>
      <t xml:space="preserve">       </t>
    </r>
  </si>
  <si>
    <t>良山村加塘路口至英山路口水泥路硬化（320*5米=1600㎡）合计22.4万元；排水管110米直径80cm，合计2.2万元；检查井11个直径70cm合计1.1万元；安装排水管和检查井费用计0.7万元；路基砌筑3万元</t>
  </si>
  <si>
    <t>长福村</t>
  </si>
  <si>
    <t>霞美镇长福村路灯工程（长福十字路口至好祖宫广场1000米，长福小学后面至八仙中路500米，长福环村路2500米，共长4000米，路灯工程132盏）</t>
  </si>
  <si>
    <t>霞美镇仙河村杏仙公路路灯工程（长3950米，154盏）</t>
  </si>
  <si>
    <t>沃柄村中溪桥至岩石埔太阳能路灯亮化工程（长1600米，80盏）</t>
  </si>
  <si>
    <t>大湖山围塘至檀溪流域农田灌溉水渠项目</t>
    <phoneticPr fontId="1" type="noConversion"/>
  </si>
  <si>
    <t>市级</t>
    <phoneticPr fontId="1" type="noConversion"/>
  </si>
  <si>
    <t>官林路扩建道路（长650米，宽3米）</t>
    <phoneticPr fontId="13" type="noConversion"/>
  </si>
  <si>
    <t>贵峰</t>
    <phoneticPr fontId="13" type="noConversion"/>
  </si>
  <si>
    <t>檀林</t>
    <phoneticPr fontId="13" type="noConversion"/>
  </si>
  <si>
    <t>水口村</t>
    <phoneticPr fontId="13" type="noConversion"/>
  </si>
  <si>
    <t>美星村</t>
  </si>
  <si>
    <t>美星村红星、天桥、后山塘、草铺头、湖上自然村路灯亮化工程路灯60盏</t>
    <phoneticPr fontId="13" type="noConversion"/>
  </si>
  <si>
    <t>南坑村水尾桥至格仔路口路面拓宽硬化长600米宽1米计600平言米及砌路基</t>
    <phoneticPr fontId="13" type="noConversion"/>
  </si>
  <si>
    <t>顶厝至厚阳小学校路道路硬化（长400米、宽5米）</t>
    <phoneticPr fontId="13" type="noConversion"/>
  </si>
  <si>
    <t>洋头引水渠加固工程（完成坑美洋头至村内坝1公里，宽1米，深1米的引水渠堤岸加固）</t>
    <phoneticPr fontId="13" type="noConversion"/>
  </si>
  <si>
    <t>文化综合广场连接樟树脚景观带建设：绿化种植，安装防护栏石栏杆220米，栈道109m2，</t>
    <phoneticPr fontId="13" type="noConversion"/>
  </si>
  <si>
    <t>南安市罗东镇新明村大路岭水池砌筑工程（长124米）</t>
    <phoneticPr fontId="13" type="noConversion"/>
  </si>
  <si>
    <t>露江村白云路面硬化（后头领到许幕田）宽7米长390米，硬化面积2730平方米，厚18cm,C35混凝土，路基平整土方约1360立方，需清理土方约1360立方，碎石粉铺底整平，路面压实2730平方米。</t>
    <phoneticPr fontId="13" type="noConversion"/>
  </si>
  <si>
    <t>南安市2022年村级公益事业建设一事一议财政奖补项目批复表</t>
    <phoneticPr fontId="1" type="noConversion"/>
  </si>
  <si>
    <t>附件</t>
    <phoneticPr fontId="13" type="noConversion"/>
  </si>
  <si>
    <t>丰州镇 汇总</t>
  </si>
  <si>
    <t>文化活动广场（850㎡钢结构）</t>
    <phoneticPr fontId="13" type="noConversion"/>
  </si>
  <si>
    <t>前房村环村路硬化（694米*5米）</t>
    <phoneticPr fontId="13" type="noConversion"/>
  </si>
  <si>
    <t>环村路至太原路段水泥硬化（1524.4㎡）</t>
    <phoneticPr fontId="13" type="noConversion"/>
  </si>
  <si>
    <t>村民活动中心配套项目广场地面硬化（780㎡），护坡及公示栏等。</t>
    <phoneticPr fontId="13" type="noConversion"/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</si>
</sst>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78" formatCode="0_);[Red]\(0\)"/>
    <numFmt numFmtId="180" formatCode="0.0000_ "/>
  </numFmts>
  <fonts count="17">
    <font>
      <sz val="12"/>
      <name val="宋体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b/>
      <sz val="20"/>
      <name val="宋体"/>
      <family val="3"/>
      <charset val="134"/>
    </font>
    <font>
      <u/>
      <sz val="11"/>
      <color indexed="12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ajor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sz val="16"/>
      <name val="黑体"/>
      <family val="3"/>
      <charset val="134"/>
    </font>
    <font>
      <b/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0" fontId="2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52">
    <xf numFmtId="0" fontId="0" fillId="0" borderId="0" xfId="0">
      <alignment vertical="center"/>
    </xf>
    <xf numFmtId="0" fontId="2" fillId="2" borderId="0" xfId="0" applyNumberFormat="1" applyFont="1" applyFill="1">
      <alignment vertical="center"/>
    </xf>
    <xf numFmtId="0" fontId="2" fillId="2" borderId="0" xfId="1" applyNumberFormat="1" applyFont="1" applyFill="1" applyAlignment="1"/>
    <xf numFmtId="0" fontId="2" fillId="2" borderId="0" xfId="1" applyNumberFormat="1" applyFont="1" applyFill="1" applyAlignment="1">
      <alignment horizontal="center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NumberFormat="1" applyFont="1" applyFill="1">
      <alignment vertical="center"/>
    </xf>
    <xf numFmtId="0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11" fillId="2" borderId="1" xfId="1" applyNumberFormat="1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178" fontId="11" fillId="2" borderId="1" xfId="1" applyNumberFormat="1" applyFont="1" applyFill="1" applyBorder="1" applyAlignment="1">
      <alignment horizontal="center" vertical="center"/>
    </xf>
    <xf numFmtId="0" fontId="11" fillId="2" borderId="1" xfId="7" applyFont="1" applyFill="1" applyBorder="1" applyAlignment="1">
      <alignment horizontal="center" vertical="center"/>
    </xf>
    <xf numFmtId="178" fontId="11" fillId="2" borderId="1" xfId="7" applyNumberFormat="1" applyFont="1" applyFill="1" applyBorder="1" applyAlignment="1">
      <alignment horizontal="center" vertical="center"/>
    </xf>
    <xf numFmtId="180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NumberFormat="1" applyFont="1" applyFill="1" applyBorder="1" applyAlignment="1">
      <alignment horizontal="center" vertical="center" wrapText="1"/>
    </xf>
    <xf numFmtId="0" fontId="11" fillId="2" borderId="1" xfId="1" applyNumberFormat="1" applyFont="1" applyFill="1" applyBorder="1" applyAlignment="1">
      <alignment horizontal="center" vertical="top" wrapText="1"/>
    </xf>
    <xf numFmtId="178" fontId="11" fillId="2" borderId="1" xfId="1" applyNumberFormat="1" applyFont="1" applyFill="1" applyBorder="1" applyAlignment="1">
      <alignment horizontal="center" vertical="center" wrapText="1"/>
    </xf>
    <xf numFmtId="178" fontId="11" fillId="2" borderId="1" xfId="0" applyNumberFormat="1" applyFont="1" applyFill="1" applyBorder="1" applyAlignment="1">
      <alignment horizontal="center" vertical="center"/>
    </xf>
    <xf numFmtId="0" fontId="11" fillId="2" borderId="1" xfId="0" applyNumberFormat="1" applyFont="1" applyFill="1" applyBorder="1" applyAlignment="1">
      <alignment horizontal="center" vertical="center"/>
    </xf>
    <xf numFmtId="178" fontId="11" fillId="2" borderId="1" xfId="0" applyNumberFormat="1" applyFont="1" applyFill="1" applyBorder="1" applyAlignment="1">
      <alignment horizontal="center" vertical="center" wrapText="1"/>
    </xf>
    <xf numFmtId="178" fontId="11" fillId="2" borderId="1" xfId="2" applyNumberFormat="1" applyFont="1" applyFill="1" applyBorder="1" applyAlignment="1">
      <alignment horizontal="center" vertical="center" wrapText="1"/>
    </xf>
    <xf numFmtId="178" fontId="11" fillId="2" borderId="1" xfId="1" applyNumberFormat="1" applyFont="1" applyFill="1" applyBorder="1" applyAlignment="1">
      <alignment horizontal="center"/>
    </xf>
    <xf numFmtId="178" fontId="11" fillId="2" borderId="1" xfId="1" applyNumberFormat="1" applyFont="1" applyFill="1" applyBorder="1" applyAlignment="1">
      <alignment horizontal="center" vertical="top" wrapText="1"/>
    </xf>
    <xf numFmtId="178" fontId="11" fillId="2" borderId="1" xfId="6" applyNumberFormat="1" applyFont="1" applyFill="1" applyBorder="1" applyAlignment="1">
      <alignment horizontal="center" vertical="center" wrapText="1"/>
    </xf>
    <xf numFmtId="0" fontId="14" fillId="2" borderId="1" xfId="1" applyNumberFormat="1" applyFont="1" applyFill="1" applyBorder="1" applyAlignment="1">
      <alignment horizontal="center" vertical="center" wrapText="1"/>
    </xf>
    <xf numFmtId="178" fontId="12" fillId="2" borderId="1" xfId="1" applyNumberFormat="1" applyFont="1" applyFill="1" applyBorder="1" applyAlignment="1">
      <alignment horizontal="center" vertical="center" wrapText="1"/>
    </xf>
    <xf numFmtId="0" fontId="12" fillId="2" borderId="1" xfId="1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/>
    </xf>
    <xf numFmtId="0" fontId="11" fillId="2" borderId="1" xfId="1" applyNumberFormat="1" applyFont="1" applyFill="1" applyBorder="1" applyAlignment="1">
      <alignment vertical="center" wrapText="1"/>
    </xf>
    <xf numFmtId="0" fontId="11" fillId="2" borderId="1" xfId="1" applyNumberFormat="1" applyFont="1" applyFill="1" applyBorder="1" applyAlignment="1">
      <alignment vertical="top" wrapText="1"/>
    </xf>
    <xf numFmtId="0" fontId="11" fillId="2" borderId="1" xfId="0" applyFont="1" applyFill="1" applyBorder="1" applyAlignment="1">
      <alignment vertical="center" wrapText="1" shrinkToFit="1"/>
    </xf>
    <xf numFmtId="0" fontId="2" fillId="2" borderId="0" xfId="0" applyNumberFormat="1" applyFont="1" applyFill="1" applyAlignment="1">
      <alignment vertical="center"/>
    </xf>
    <xf numFmtId="178" fontId="2" fillId="2" borderId="0" xfId="0" applyNumberFormat="1" applyFont="1" applyFill="1">
      <alignment vertical="center"/>
    </xf>
    <xf numFmtId="178" fontId="1" fillId="2" borderId="1" xfId="1" applyNumberFormat="1" applyFont="1" applyFill="1" applyBorder="1" applyAlignment="1">
      <alignment horizontal="center" vertical="center" wrapText="1"/>
    </xf>
    <xf numFmtId="0" fontId="12" fillId="2" borderId="1" xfId="1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" fillId="2" borderId="1" xfId="1" applyNumberFormat="1" applyFont="1" applyFill="1" applyBorder="1" applyAlignment="1">
      <alignment horizontal="center" vertical="center" wrapText="1"/>
    </xf>
    <xf numFmtId="0" fontId="1" fillId="2" borderId="1" xfId="1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/>
    </xf>
    <xf numFmtId="0" fontId="15" fillId="2" borderId="0" xfId="0" applyNumberFormat="1" applyFont="1" applyFill="1" applyAlignment="1">
      <alignment horizontal="center" vertical="center"/>
    </xf>
    <xf numFmtId="0" fontId="4" fillId="2" borderId="0" xfId="1" applyNumberFormat="1" applyFont="1" applyFill="1" applyAlignment="1">
      <alignment horizontal="center"/>
    </xf>
    <xf numFmtId="0" fontId="6" fillId="2" borderId="0" xfId="1" applyNumberFormat="1" applyFont="1" applyFill="1" applyBorder="1" applyAlignment="1">
      <alignment horizontal="center"/>
    </xf>
    <xf numFmtId="0" fontId="2" fillId="2" borderId="0" xfId="1" applyNumberFormat="1" applyFont="1" applyFill="1" applyBorder="1" applyAlignment="1">
      <alignment horizontal="center"/>
    </xf>
    <xf numFmtId="0" fontId="1" fillId="2" borderId="1" xfId="1" applyNumberFormat="1" applyFont="1" applyFill="1" applyBorder="1" applyAlignment="1">
      <alignment vertical="center" wrapText="1"/>
    </xf>
    <xf numFmtId="0" fontId="1" fillId="2" borderId="1" xfId="0" applyNumberFormat="1" applyFont="1" applyFill="1" applyBorder="1" applyAlignment="1">
      <alignment vertical="center" wrapText="1"/>
    </xf>
    <xf numFmtId="0" fontId="16" fillId="2" borderId="0" xfId="0" applyNumberFormat="1" applyFont="1" applyFill="1">
      <alignment vertical="center"/>
    </xf>
  </cellXfs>
  <cellStyles count="8">
    <cellStyle name="常规" xfId="0" builtinId="0"/>
    <cellStyle name="常规 2" xfId="7"/>
    <cellStyle name="常规 3" xfId="3"/>
    <cellStyle name="常规 6" xfId="5"/>
    <cellStyle name="常规_Sheet1" xfId="1"/>
    <cellStyle name="常规_Sheet1_上报" xfId="6"/>
    <cellStyle name="超链接 2" xfId="4"/>
    <cellStyle name="千位分隔" xfId="2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AE246"/>
  <sheetViews>
    <sheetView tabSelected="1" zoomScaleSheetLayoutView="100" workbookViewId="0">
      <pane xSplit="3" ySplit="5" topLeftCell="G6" activePane="bottomRight" state="frozen"/>
      <selection pane="topRight" activeCell="D1" sqref="D1"/>
      <selection pane="bottomLeft" activeCell="A6" sqref="A6"/>
      <selection pane="bottomRight" activeCell="G11" sqref="G11"/>
    </sheetView>
  </sheetViews>
  <sheetFormatPr defaultColWidth="9" defaultRowHeight="14.25" outlineLevelRow="2"/>
  <cols>
    <col min="1" max="1" width="5.625" style="1" customWidth="1"/>
    <col min="2" max="2" width="6.25" style="1" customWidth="1"/>
    <col min="3" max="4" width="7.5" style="1" customWidth="1"/>
    <col min="5" max="5" width="7" style="1" customWidth="1"/>
    <col min="6" max="6" width="41" style="36" customWidth="1"/>
    <col min="7" max="7" width="11.25" style="1" customWidth="1"/>
    <col min="8" max="8" width="10.5" style="1" customWidth="1"/>
    <col min="9" max="9" width="12.75" style="1" customWidth="1"/>
    <col min="10" max="10" width="10.5" style="1" bestFit="1" customWidth="1"/>
    <col min="11" max="11" width="13.875" style="1" customWidth="1"/>
    <col min="12" max="12" width="4.5" style="1" bestFit="1" customWidth="1"/>
    <col min="13" max="13" width="10.25" style="1" customWidth="1"/>
    <col min="14" max="14" width="7.5" style="1" bestFit="1" customWidth="1"/>
    <col min="15" max="15" width="12.25" style="1" bestFit="1" customWidth="1"/>
    <col min="16" max="17" width="10.5" style="1" bestFit="1" customWidth="1"/>
    <col min="18" max="18" width="8.5" style="1" bestFit="1" customWidth="1"/>
    <col min="19" max="16384" width="9" style="1"/>
  </cols>
  <sheetData>
    <row r="1" spans="1:18" ht="20.25">
      <c r="A1" s="45" t="s">
        <v>391</v>
      </c>
      <c r="B1" s="45"/>
    </row>
    <row r="2" spans="1:18" ht="25.5">
      <c r="A2" s="46" t="s">
        <v>390</v>
      </c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</row>
    <row r="3" spans="1:18">
      <c r="A3" s="2"/>
      <c r="B3" s="3"/>
      <c r="C3" s="3"/>
      <c r="D3" s="3"/>
      <c r="E3" s="3"/>
      <c r="F3" s="2"/>
      <c r="G3" s="3"/>
      <c r="H3" s="3"/>
      <c r="I3" s="3"/>
      <c r="J3" s="3"/>
      <c r="K3" s="3"/>
      <c r="L3" s="3"/>
      <c r="M3" s="3"/>
      <c r="N3" s="47" t="s">
        <v>158</v>
      </c>
      <c r="O3" s="48"/>
      <c r="P3" s="48"/>
      <c r="Q3" s="48"/>
    </row>
    <row r="4" spans="1:18" ht="14.25" customHeight="1">
      <c r="A4" s="42" t="s">
        <v>0</v>
      </c>
      <c r="B4" s="42" t="s">
        <v>1</v>
      </c>
      <c r="C4" s="42"/>
      <c r="D4" s="42" t="s">
        <v>2</v>
      </c>
      <c r="E4" s="43"/>
      <c r="F4" s="49" t="s">
        <v>3</v>
      </c>
      <c r="G4" s="42" t="s">
        <v>4</v>
      </c>
      <c r="H4" s="42" t="s">
        <v>5</v>
      </c>
      <c r="I4" s="42" t="s">
        <v>6</v>
      </c>
      <c r="J4" s="42" t="s">
        <v>7</v>
      </c>
      <c r="K4" s="42"/>
      <c r="L4" s="42"/>
      <c r="M4" s="42"/>
      <c r="N4" s="42" t="s">
        <v>8</v>
      </c>
      <c r="O4" s="42" t="s">
        <v>9</v>
      </c>
      <c r="P4" s="42" t="s">
        <v>10</v>
      </c>
      <c r="Q4" s="42" t="s">
        <v>11</v>
      </c>
      <c r="R4" s="44" t="s">
        <v>12</v>
      </c>
    </row>
    <row r="5" spans="1:18" ht="22.5">
      <c r="A5" s="42"/>
      <c r="B5" s="41" t="s">
        <v>13</v>
      </c>
      <c r="C5" s="41" t="s">
        <v>14</v>
      </c>
      <c r="D5" s="41" t="s">
        <v>15</v>
      </c>
      <c r="E5" s="41" t="s">
        <v>16</v>
      </c>
      <c r="F5" s="50"/>
      <c r="G5" s="43"/>
      <c r="H5" s="43"/>
      <c r="I5" s="43"/>
      <c r="J5" s="41" t="s">
        <v>17</v>
      </c>
      <c r="K5" s="41" t="s">
        <v>18</v>
      </c>
      <c r="L5" s="41" t="s">
        <v>377</v>
      </c>
      <c r="M5" s="41" t="s">
        <v>19</v>
      </c>
      <c r="N5" s="43"/>
      <c r="O5" s="43"/>
      <c r="P5" s="43"/>
      <c r="Q5" s="43"/>
      <c r="R5" s="44"/>
    </row>
    <row r="6" spans="1:18" s="6" customFormat="1" ht="22.5" outlineLevel="2">
      <c r="A6" s="9">
        <v>1</v>
      </c>
      <c r="B6" s="9" t="s">
        <v>315</v>
      </c>
      <c r="C6" s="10" t="s">
        <v>379</v>
      </c>
      <c r="D6" s="19">
        <v>5539</v>
      </c>
      <c r="E6" s="19">
        <v>4300</v>
      </c>
      <c r="F6" s="30" t="s">
        <v>174</v>
      </c>
      <c r="G6" s="19">
        <v>360000</v>
      </c>
      <c r="H6" s="19">
        <f>D6-63-30</f>
        <v>5446</v>
      </c>
      <c r="I6" s="19">
        <v>4087</v>
      </c>
      <c r="J6" s="28">
        <v>324000</v>
      </c>
      <c r="K6" s="19">
        <f t="shared" ref="K6:K42" si="0">J6-M6</f>
        <v>136802</v>
      </c>
      <c r="L6" s="19"/>
      <c r="M6" s="19">
        <f>ROUND(J6*20300000/35135000,0)</f>
        <v>187198</v>
      </c>
      <c r="N6" s="19"/>
      <c r="O6" s="19">
        <f>G6-J6</f>
        <v>36000</v>
      </c>
      <c r="P6" s="19"/>
      <c r="Q6" s="20"/>
      <c r="R6" s="21"/>
    </row>
    <row r="7" spans="1:18" ht="22.5" outlineLevel="2">
      <c r="A7" s="9">
        <v>2</v>
      </c>
      <c r="B7" s="9" t="s">
        <v>315</v>
      </c>
      <c r="C7" s="10" t="s">
        <v>20</v>
      </c>
      <c r="D7" s="19">
        <v>8003</v>
      </c>
      <c r="E7" s="19">
        <v>5615</v>
      </c>
      <c r="F7" s="30" t="s">
        <v>175</v>
      </c>
      <c r="G7" s="19">
        <v>500000</v>
      </c>
      <c r="H7" s="19">
        <v>7986</v>
      </c>
      <c r="I7" s="19">
        <v>5189</v>
      </c>
      <c r="J7" s="28">
        <v>400000</v>
      </c>
      <c r="K7" s="19">
        <f t="shared" si="0"/>
        <v>168891</v>
      </c>
      <c r="L7" s="19"/>
      <c r="M7" s="19">
        <f t="shared" ref="M7:M81" si="1">ROUND(J7*20300000/35135000,0)</f>
        <v>231109</v>
      </c>
      <c r="N7" s="19"/>
      <c r="O7" s="19">
        <v>100000</v>
      </c>
      <c r="P7" s="19"/>
      <c r="Q7" s="19"/>
      <c r="R7" s="21"/>
    </row>
    <row r="8" spans="1:18" s="6" customFormat="1" ht="22.5" outlineLevel="2">
      <c r="A8" s="9">
        <v>3</v>
      </c>
      <c r="B8" s="9" t="s">
        <v>315</v>
      </c>
      <c r="C8" s="10" t="s">
        <v>22</v>
      </c>
      <c r="D8" s="19">
        <v>7592</v>
      </c>
      <c r="E8" s="19">
        <v>5195</v>
      </c>
      <c r="F8" s="30" t="s">
        <v>96</v>
      </c>
      <c r="G8" s="19">
        <v>469324</v>
      </c>
      <c r="H8" s="19">
        <v>7524</v>
      </c>
      <c r="I8" s="19">
        <v>5055</v>
      </c>
      <c r="J8" s="28">
        <v>400000</v>
      </c>
      <c r="K8" s="19">
        <f t="shared" si="0"/>
        <v>168891</v>
      </c>
      <c r="L8" s="19"/>
      <c r="M8" s="19">
        <f t="shared" si="1"/>
        <v>231109</v>
      </c>
      <c r="N8" s="19"/>
      <c r="O8" s="19">
        <v>69324</v>
      </c>
      <c r="P8" s="19"/>
      <c r="Q8" s="19"/>
      <c r="R8" s="21"/>
    </row>
    <row r="9" spans="1:18" s="8" customFormat="1" ht="12" outlineLevel="2">
      <c r="A9" s="9">
        <v>4</v>
      </c>
      <c r="B9" s="9" t="s">
        <v>315</v>
      </c>
      <c r="C9" s="10" t="s">
        <v>21</v>
      </c>
      <c r="D9" s="19">
        <v>16654</v>
      </c>
      <c r="E9" s="19">
        <v>9241</v>
      </c>
      <c r="F9" s="30" t="s">
        <v>97</v>
      </c>
      <c r="G9" s="19">
        <v>1800000</v>
      </c>
      <c r="H9" s="19">
        <v>16595</v>
      </c>
      <c r="I9" s="19">
        <v>9012</v>
      </c>
      <c r="J9" s="28">
        <v>400000</v>
      </c>
      <c r="K9" s="19">
        <f t="shared" si="0"/>
        <v>168891</v>
      </c>
      <c r="L9" s="19"/>
      <c r="M9" s="19">
        <f t="shared" si="1"/>
        <v>231109</v>
      </c>
      <c r="N9" s="19"/>
      <c r="O9" s="19">
        <v>1400000</v>
      </c>
      <c r="P9" s="19"/>
      <c r="Q9" s="19"/>
      <c r="R9" s="21"/>
    </row>
    <row r="10" spans="1:18" s="8" customFormat="1" ht="12" outlineLevel="2">
      <c r="A10" s="9">
        <v>5</v>
      </c>
      <c r="B10" s="9" t="s">
        <v>315</v>
      </c>
      <c r="C10" s="10" t="s">
        <v>281</v>
      </c>
      <c r="D10" s="19">
        <v>5140</v>
      </c>
      <c r="E10" s="19">
        <v>4217</v>
      </c>
      <c r="F10" s="30" t="s">
        <v>282</v>
      </c>
      <c r="G10" s="19">
        <v>370000</v>
      </c>
      <c r="H10" s="19">
        <v>4915</v>
      </c>
      <c r="I10" s="19">
        <v>4102</v>
      </c>
      <c r="J10" s="28">
        <v>321000</v>
      </c>
      <c r="K10" s="19">
        <f t="shared" si="0"/>
        <v>135535</v>
      </c>
      <c r="L10" s="19"/>
      <c r="M10" s="19">
        <f t="shared" si="1"/>
        <v>185465</v>
      </c>
      <c r="N10" s="19"/>
      <c r="O10" s="19">
        <v>49000</v>
      </c>
      <c r="P10" s="19"/>
      <c r="Q10" s="19"/>
      <c r="R10" s="21"/>
    </row>
    <row r="11" spans="1:18" s="8" customFormat="1" ht="22.5" outlineLevel="1">
      <c r="A11" s="9"/>
      <c r="B11" s="39" t="s">
        <v>196</v>
      </c>
      <c r="C11" s="10"/>
      <c r="D11" s="19">
        <f>SUBTOTAL(9,D6:D10)</f>
        <v>42928</v>
      </c>
      <c r="E11" s="19">
        <f>SUBTOTAL(9,E6:E10)</f>
        <v>28568</v>
      </c>
      <c r="F11" s="30"/>
      <c r="G11" s="19">
        <f>SUBTOTAL(9,G6:G10)</f>
        <v>3499324</v>
      </c>
      <c r="H11" s="19">
        <f>SUBTOTAL(9,H6:H10)</f>
        <v>42466</v>
      </c>
      <c r="I11" s="19">
        <f>SUBTOTAL(9,I6:I10)</f>
        <v>27445</v>
      </c>
      <c r="J11" s="28">
        <f>SUBTOTAL(9,J6:J10)</f>
        <v>1845000</v>
      </c>
      <c r="K11" s="19">
        <f>SUBTOTAL(9,K6:K10)</f>
        <v>779010</v>
      </c>
      <c r="L11" s="19">
        <f>SUBTOTAL(9,L6:L10)</f>
        <v>0</v>
      </c>
      <c r="M11" s="19">
        <f>SUBTOTAL(9,M6:M10)</f>
        <v>1065990</v>
      </c>
      <c r="N11" s="19">
        <f>SUBTOTAL(9,N6:N10)</f>
        <v>0</v>
      </c>
      <c r="O11" s="19">
        <f>SUBTOTAL(9,O6:O10)</f>
        <v>1654324</v>
      </c>
      <c r="P11" s="19">
        <f>SUBTOTAL(9,P6:P10)</f>
        <v>0</v>
      </c>
      <c r="Q11" s="19">
        <f>SUBTOTAL(9,Q6:Q10)</f>
        <v>0</v>
      </c>
      <c r="R11" s="21"/>
    </row>
    <row r="12" spans="1:18" s="8" customFormat="1" ht="45" outlineLevel="2">
      <c r="A12" s="9">
        <v>6</v>
      </c>
      <c r="B12" s="11" t="s">
        <v>23</v>
      </c>
      <c r="C12" s="10" t="s">
        <v>71</v>
      </c>
      <c r="D12" s="19">
        <v>6599</v>
      </c>
      <c r="E12" s="19">
        <v>4630</v>
      </c>
      <c r="F12" s="30" t="s">
        <v>389</v>
      </c>
      <c r="G12" s="19">
        <v>374530</v>
      </c>
      <c r="H12" s="19">
        <v>6350</v>
      </c>
      <c r="I12" s="19">
        <v>4350</v>
      </c>
      <c r="J12" s="28">
        <v>350000</v>
      </c>
      <c r="K12" s="19">
        <f t="shared" si="0"/>
        <v>147780</v>
      </c>
      <c r="L12" s="19"/>
      <c r="M12" s="19">
        <f t="shared" si="1"/>
        <v>202220</v>
      </c>
      <c r="N12" s="19"/>
      <c r="O12" s="19">
        <v>24530</v>
      </c>
      <c r="P12" s="19"/>
      <c r="Q12" s="19"/>
      <c r="R12" s="21"/>
    </row>
    <row r="13" spans="1:18" s="4" customFormat="1" ht="22.5" outlineLevel="2">
      <c r="A13" s="9">
        <v>7</v>
      </c>
      <c r="B13" s="11" t="s">
        <v>23</v>
      </c>
      <c r="C13" s="11" t="s">
        <v>72</v>
      </c>
      <c r="D13" s="22">
        <v>7280</v>
      </c>
      <c r="E13" s="22">
        <v>4920</v>
      </c>
      <c r="F13" s="30" t="s">
        <v>73</v>
      </c>
      <c r="G13" s="22">
        <v>405000</v>
      </c>
      <c r="H13" s="22">
        <v>7000</v>
      </c>
      <c r="I13" s="22">
        <v>4640</v>
      </c>
      <c r="J13" s="28">
        <v>375000</v>
      </c>
      <c r="K13" s="19">
        <f t="shared" si="0"/>
        <v>158336</v>
      </c>
      <c r="L13" s="22"/>
      <c r="M13" s="19">
        <f t="shared" si="1"/>
        <v>216664</v>
      </c>
      <c r="N13" s="22"/>
      <c r="O13" s="19"/>
      <c r="P13" s="22">
        <v>30000</v>
      </c>
      <c r="Q13" s="19"/>
      <c r="R13" s="21"/>
    </row>
    <row r="14" spans="1:18" s="4" customFormat="1" ht="22.5" outlineLevel="2">
      <c r="A14" s="9">
        <v>8</v>
      </c>
      <c r="B14" s="11" t="s">
        <v>23</v>
      </c>
      <c r="C14" s="11" t="s">
        <v>74</v>
      </c>
      <c r="D14" s="22">
        <v>7175</v>
      </c>
      <c r="E14" s="22">
        <v>5500</v>
      </c>
      <c r="F14" s="30" t="s">
        <v>235</v>
      </c>
      <c r="G14" s="22">
        <f>J14+O14</f>
        <v>418500</v>
      </c>
      <c r="H14" s="22">
        <v>7000</v>
      </c>
      <c r="I14" s="22">
        <v>5300</v>
      </c>
      <c r="J14" s="28">
        <v>400000</v>
      </c>
      <c r="K14" s="19">
        <f t="shared" si="0"/>
        <v>168891</v>
      </c>
      <c r="L14" s="22"/>
      <c r="M14" s="19">
        <f t="shared" si="1"/>
        <v>231109</v>
      </c>
      <c r="N14" s="22"/>
      <c r="O14" s="22">
        <v>18500</v>
      </c>
      <c r="P14" s="19"/>
      <c r="Q14" s="19"/>
      <c r="R14" s="21"/>
    </row>
    <row r="15" spans="1:18" s="4" customFormat="1" ht="22.5" outlineLevel="2">
      <c r="A15" s="9">
        <v>9</v>
      </c>
      <c r="B15" s="10" t="s">
        <v>23</v>
      </c>
      <c r="C15" s="10" t="s">
        <v>75</v>
      </c>
      <c r="D15" s="19">
        <v>2564</v>
      </c>
      <c r="E15" s="19">
        <v>2018</v>
      </c>
      <c r="F15" s="30" t="s">
        <v>76</v>
      </c>
      <c r="G15" s="19">
        <v>187500</v>
      </c>
      <c r="H15" s="19">
        <v>2425</v>
      </c>
      <c r="I15" s="19">
        <v>1850</v>
      </c>
      <c r="J15" s="28">
        <v>163000</v>
      </c>
      <c r="K15" s="19">
        <f t="shared" si="0"/>
        <v>68823</v>
      </c>
      <c r="L15" s="19"/>
      <c r="M15" s="19">
        <f t="shared" si="1"/>
        <v>94177</v>
      </c>
      <c r="N15" s="19"/>
      <c r="O15" s="19"/>
      <c r="P15" s="19">
        <v>24500</v>
      </c>
      <c r="Q15" s="19"/>
      <c r="R15" s="21"/>
    </row>
    <row r="16" spans="1:18" s="4" customFormat="1" ht="22.5" outlineLevel="2">
      <c r="A16" s="9">
        <v>10</v>
      </c>
      <c r="B16" s="11" t="s">
        <v>23</v>
      </c>
      <c r="C16" s="12" t="s">
        <v>236</v>
      </c>
      <c r="D16" s="19">
        <v>7481</v>
      </c>
      <c r="E16" s="19">
        <v>5660</v>
      </c>
      <c r="F16" s="30" t="s">
        <v>370</v>
      </c>
      <c r="G16" s="19">
        <v>440000</v>
      </c>
      <c r="H16" s="19">
        <v>6830</v>
      </c>
      <c r="I16" s="19">
        <v>4840</v>
      </c>
      <c r="J16" s="28">
        <v>386000</v>
      </c>
      <c r="K16" s="19">
        <f t="shared" si="0"/>
        <v>162980</v>
      </c>
      <c r="L16" s="19"/>
      <c r="M16" s="19">
        <f t="shared" si="1"/>
        <v>223020</v>
      </c>
      <c r="N16" s="19"/>
      <c r="O16" s="19">
        <v>54000</v>
      </c>
      <c r="P16" s="19"/>
      <c r="Q16" s="19"/>
      <c r="R16" s="21"/>
    </row>
    <row r="17" spans="1:18" s="4" customFormat="1" ht="22.5" outlineLevel="1">
      <c r="A17" s="9"/>
      <c r="B17" s="40" t="s">
        <v>197</v>
      </c>
      <c r="C17" s="12"/>
      <c r="D17" s="19">
        <f>SUBTOTAL(9,D12:D16)</f>
        <v>31099</v>
      </c>
      <c r="E17" s="19">
        <f>SUBTOTAL(9,E12:E16)</f>
        <v>22728</v>
      </c>
      <c r="F17" s="30"/>
      <c r="G17" s="19">
        <f>SUBTOTAL(9,G12:G16)</f>
        <v>1825530</v>
      </c>
      <c r="H17" s="19">
        <f>SUBTOTAL(9,H12:H16)</f>
        <v>29605</v>
      </c>
      <c r="I17" s="19">
        <f>SUBTOTAL(9,I12:I16)</f>
        <v>20980</v>
      </c>
      <c r="J17" s="28">
        <f>SUBTOTAL(9,J12:J16)</f>
        <v>1674000</v>
      </c>
      <c r="K17" s="19">
        <f>SUBTOTAL(9,K12:K16)</f>
        <v>706810</v>
      </c>
      <c r="L17" s="19">
        <f>SUBTOTAL(9,L12:L16)</f>
        <v>0</v>
      </c>
      <c r="M17" s="19">
        <f>SUBTOTAL(9,M12:M16)</f>
        <v>967190</v>
      </c>
      <c r="N17" s="19">
        <f>SUBTOTAL(9,N12:N16)</f>
        <v>0</v>
      </c>
      <c r="O17" s="19">
        <f>SUBTOTAL(9,O12:O16)</f>
        <v>97030</v>
      </c>
      <c r="P17" s="19">
        <f>SUBTOTAL(9,P12:P16)</f>
        <v>54500</v>
      </c>
      <c r="Q17" s="19">
        <f>SUBTOTAL(9,Q12:Q16)</f>
        <v>0</v>
      </c>
      <c r="R17" s="21"/>
    </row>
    <row r="18" spans="1:18" s="4" customFormat="1" ht="22.5" outlineLevel="2">
      <c r="A18" s="9">
        <v>11</v>
      </c>
      <c r="B18" s="9" t="s">
        <v>316</v>
      </c>
      <c r="C18" s="10" t="s">
        <v>177</v>
      </c>
      <c r="D18" s="19">
        <v>7564</v>
      </c>
      <c r="E18" s="19">
        <v>4463</v>
      </c>
      <c r="F18" s="30" t="s">
        <v>178</v>
      </c>
      <c r="G18" s="23">
        <v>450000</v>
      </c>
      <c r="H18" s="23">
        <v>7261</v>
      </c>
      <c r="I18" s="23">
        <v>4240</v>
      </c>
      <c r="J18" s="28">
        <v>351000</v>
      </c>
      <c r="K18" s="19">
        <f t="shared" si="0"/>
        <v>148202</v>
      </c>
      <c r="L18" s="23"/>
      <c r="M18" s="19">
        <f t="shared" si="1"/>
        <v>202798</v>
      </c>
      <c r="N18" s="23"/>
      <c r="O18" s="23">
        <f t="shared" ref="O18:O25" si="2">G18-J18</f>
        <v>99000</v>
      </c>
      <c r="P18" s="19"/>
      <c r="Q18" s="13"/>
      <c r="R18" s="12"/>
    </row>
    <row r="19" spans="1:18" s="4" customFormat="1" ht="12" outlineLevel="2">
      <c r="A19" s="9">
        <v>12</v>
      </c>
      <c r="B19" s="9" t="s">
        <v>316</v>
      </c>
      <c r="C19" s="12" t="s">
        <v>179</v>
      </c>
      <c r="D19" s="20">
        <v>3996</v>
      </c>
      <c r="E19" s="19">
        <v>2358</v>
      </c>
      <c r="F19" s="30" t="s">
        <v>180</v>
      </c>
      <c r="G19" s="23">
        <v>442000</v>
      </c>
      <c r="H19" s="23">
        <v>3836</v>
      </c>
      <c r="I19" s="23">
        <v>2240</v>
      </c>
      <c r="J19" s="28">
        <v>185000</v>
      </c>
      <c r="K19" s="19">
        <f t="shared" si="0"/>
        <v>78112</v>
      </c>
      <c r="L19" s="23"/>
      <c r="M19" s="19">
        <f t="shared" si="1"/>
        <v>106888</v>
      </c>
      <c r="N19" s="23"/>
      <c r="O19" s="23">
        <f t="shared" si="2"/>
        <v>257000</v>
      </c>
      <c r="P19" s="20"/>
      <c r="Q19" s="20"/>
      <c r="R19" s="12"/>
    </row>
    <row r="20" spans="1:18" s="4" customFormat="1" ht="12" outlineLevel="2">
      <c r="A20" s="9">
        <v>13</v>
      </c>
      <c r="B20" s="9" t="s">
        <v>316</v>
      </c>
      <c r="C20" s="13" t="s">
        <v>181</v>
      </c>
      <c r="D20" s="19">
        <v>2623</v>
      </c>
      <c r="E20" s="19">
        <v>1548</v>
      </c>
      <c r="F20" s="30" t="s">
        <v>182</v>
      </c>
      <c r="G20" s="23">
        <v>312000</v>
      </c>
      <c r="H20" s="23">
        <v>2518</v>
      </c>
      <c r="I20" s="23">
        <v>1471</v>
      </c>
      <c r="J20" s="28">
        <v>135000</v>
      </c>
      <c r="K20" s="19">
        <f t="shared" si="0"/>
        <v>57001</v>
      </c>
      <c r="L20" s="23"/>
      <c r="M20" s="19">
        <f t="shared" si="1"/>
        <v>77999</v>
      </c>
      <c r="N20" s="23"/>
      <c r="O20" s="23">
        <f t="shared" si="2"/>
        <v>177000</v>
      </c>
      <c r="P20" s="20"/>
      <c r="Q20" s="20"/>
      <c r="R20" s="12"/>
    </row>
    <row r="21" spans="1:18" s="4" customFormat="1" ht="12" outlineLevel="2">
      <c r="A21" s="9">
        <v>14</v>
      </c>
      <c r="B21" s="9" t="s">
        <v>316</v>
      </c>
      <c r="C21" s="12" t="s">
        <v>183</v>
      </c>
      <c r="D21" s="20">
        <v>2191</v>
      </c>
      <c r="E21" s="19">
        <v>1161</v>
      </c>
      <c r="F21" s="30" t="s">
        <v>184</v>
      </c>
      <c r="G21" s="23">
        <v>350000</v>
      </c>
      <c r="H21" s="23">
        <v>2103</v>
      </c>
      <c r="I21" s="23">
        <v>1103</v>
      </c>
      <c r="J21" s="28">
        <v>103000</v>
      </c>
      <c r="K21" s="19">
        <f t="shared" si="0"/>
        <v>43490</v>
      </c>
      <c r="L21" s="23"/>
      <c r="M21" s="19">
        <f t="shared" si="1"/>
        <v>59510</v>
      </c>
      <c r="N21" s="23"/>
      <c r="O21" s="23">
        <f t="shared" si="2"/>
        <v>247000</v>
      </c>
      <c r="P21" s="20"/>
      <c r="Q21" s="20"/>
      <c r="R21" s="12"/>
    </row>
    <row r="22" spans="1:18" s="4" customFormat="1" ht="12" outlineLevel="2">
      <c r="A22" s="9">
        <v>15</v>
      </c>
      <c r="B22" s="9" t="s">
        <v>316</v>
      </c>
      <c r="C22" s="12" t="s">
        <v>185</v>
      </c>
      <c r="D22" s="20">
        <v>8120</v>
      </c>
      <c r="E22" s="19">
        <v>3979</v>
      </c>
      <c r="F22" s="30" t="s">
        <v>186</v>
      </c>
      <c r="G22" s="23">
        <v>500000</v>
      </c>
      <c r="H22" s="23">
        <v>7795</v>
      </c>
      <c r="I22" s="23">
        <v>3780</v>
      </c>
      <c r="J22" s="28">
        <v>325000</v>
      </c>
      <c r="K22" s="19">
        <f t="shared" si="0"/>
        <v>137224</v>
      </c>
      <c r="L22" s="23"/>
      <c r="M22" s="19">
        <f t="shared" si="1"/>
        <v>187776</v>
      </c>
      <c r="N22" s="23"/>
      <c r="O22" s="23">
        <f t="shared" si="2"/>
        <v>175000</v>
      </c>
      <c r="P22" s="20"/>
      <c r="Q22" s="20"/>
      <c r="R22" s="12"/>
    </row>
    <row r="23" spans="1:18" s="4" customFormat="1" ht="22.5" outlineLevel="2">
      <c r="A23" s="9">
        <v>16</v>
      </c>
      <c r="B23" s="9" t="s">
        <v>316</v>
      </c>
      <c r="C23" s="12" t="s">
        <v>268</v>
      </c>
      <c r="D23" s="20">
        <v>3531</v>
      </c>
      <c r="E23" s="19">
        <v>2178</v>
      </c>
      <c r="F23" s="30" t="s">
        <v>269</v>
      </c>
      <c r="G23" s="23">
        <v>496000</v>
      </c>
      <c r="H23" s="23">
        <v>3335</v>
      </c>
      <c r="I23" s="23">
        <v>2069</v>
      </c>
      <c r="J23" s="28">
        <v>169000</v>
      </c>
      <c r="K23" s="19">
        <f t="shared" si="0"/>
        <v>71357</v>
      </c>
      <c r="L23" s="23"/>
      <c r="M23" s="19">
        <f t="shared" si="1"/>
        <v>97643</v>
      </c>
      <c r="N23" s="23"/>
      <c r="O23" s="23">
        <f t="shared" si="2"/>
        <v>327000</v>
      </c>
      <c r="P23" s="20"/>
      <c r="Q23" s="20"/>
      <c r="R23" s="12"/>
    </row>
    <row r="24" spans="1:18" s="4" customFormat="1" ht="12" outlineLevel="2">
      <c r="A24" s="9">
        <v>17</v>
      </c>
      <c r="B24" s="9" t="s">
        <v>316</v>
      </c>
      <c r="C24" s="12" t="s">
        <v>270</v>
      </c>
      <c r="D24" s="20">
        <v>4792</v>
      </c>
      <c r="E24" s="19">
        <v>2506</v>
      </c>
      <c r="F24" s="30" t="s">
        <v>271</v>
      </c>
      <c r="G24" s="23">
        <v>400000</v>
      </c>
      <c r="H24" s="23">
        <v>4500</v>
      </c>
      <c r="I24" s="23">
        <v>2381</v>
      </c>
      <c r="J24" s="28">
        <v>201000</v>
      </c>
      <c r="K24" s="19">
        <f t="shared" si="0"/>
        <v>84868</v>
      </c>
      <c r="L24" s="23"/>
      <c r="M24" s="19">
        <f t="shared" si="1"/>
        <v>116132</v>
      </c>
      <c r="N24" s="23"/>
      <c r="O24" s="23">
        <f t="shared" si="2"/>
        <v>199000</v>
      </c>
      <c r="P24" s="19"/>
      <c r="Q24" s="19"/>
      <c r="R24" s="12"/>
    </row>
    <row r="25" spans="1:18" s="4" customFormat="1" ht="12" outlineLevel="2">
      <c r="A25" s="9">
        <v>18</v>
      </c>
      <c r="B25" s="9" t="s">
        <v>316</v>
      </c>
      <c r="C25" s="12" t="s">
        <v>317</v>
      </c>
      <c r="D25" s="20">
        <v>6594</v>
      </c>
      <c r="E25" s="19">
        <v>3231</v>
      </c>
      <c r="F25" s="30" t="s">
        <v>318</v>
      </c>
      <c r="G25" s="23">
        <v>528000</v>
      </c>
      <c r="H25" s="23">
        <v>6330</v>
      </c>
      <c r="I25" s="23">
        <v>3069</v>
      </c>
      <c r="J25" s="28">
        <v>264000</v>
      </c>
      <c r="K25" s="19">
        <f t="shared" si="0"/>
        <v>111468</v>
      </c>
      <c r="L25" s="23"/>
      <c r="M25" s="19">
        <f t="shared" si="1"/>
        <v>152532</v>
      </c>
      <c r="N25" s="23"/>
      <c r="O25" s="23">
        <f t="shared" si="2"/>
        <v>264000</v>
      </c>
      <c r="P25" s="20"/>
      <c r="Q25" s="20"/>
      <c r="R25" s="12"/>
    </row>
    <row r="26" spans="1:18" s="4" customFormat="1" ht="22.5" outlineLevel="1">
      <c r="A26" s="9"/>
      <c r="B26" s="39" t="s">
        <v>198</v>
      </c>
      <c r="C26" s="12"/>
      <c r="D26" s="20">
        <f>SUBTOTAL(9,D18:D25)</f>
        <v>39411</v>
      </c>
      <c r="E26" s="19">
        <f>SUBTOTAL(9,E18:E25)</f>
        <v>21424</v>
      </c>
      <c r="F26" s="30"/>
      <c r="G26" s="23">
        <f>SUBTOTAL(9,G18:G25)</f>
        <v>3478000</v>
      </c>
      <c r="H26" s="23">
        <f>SUBTOTAL(9,H18:H25)</f>
        <v>37678</v>
      </c>
      <c r="I26" s="23">
        <f>SUBTOTAL(9,I18:I25)</f>
        <v>20353</v>
      </c>
      <c r="J26" s="28">
        <f>SUBTOTAL(9,J18:J25)</f>
        <v>1733000</v>
      </c>
      <c r="K26" s="19">
        <f>SUBTOTAL(9,K18:K25)</f>
        <v>731722</v>
      </c>
      <c r="L26" s="23">
        <f>SUBTOTAL(9,L18:L25)</f>
        <v>0</v>
      </c>
      <c r="M26" s="19">
        <f>SUBTOTAL(9,M18:M25)</f>
        <v>1001278</v>
      </c>
      <c r="N26" s="23">
        <f>SUBTOTAL(9,N18:N25)</f>
        <v>0</v>
      </c>
      <c r="O26" s="23">
        <f>SUBTOTAL(9,O18:O25)</f>
        <v>1745000</v>
      </c>
      <c r="P26" s="20">
        <f>SUBTOTAL(9,P18:P25)</f>
        <v>0</v>
      </c>
      <c r="Q26" s="20">
        <f>SUBTOTAL(9,Q18:Q25)</f>
        <v>0</v>
      </c>
      <c r="R26" s="12"/>
    </row>
    <row r="27" spans="1:18" s="6" customFormat="1" ht="12" outlineLevel="2">
      <c r="A27" s="9">
        <v>19</v>
      </c>
      <c r="B27" s="12" t="s">
        <v>319</v>
      </c>
      <c r="C27" s="10" t="s">
        <v>380</v>
      </c>
      <c r="D27" s="19">
        <v>5573</v>
      </c>
      <c r="E27" s="19">
        <v>4350</v>
      </c>
      <c r="F27" s="31" t="s">
        <v>56</v>
      </c>
      <c r="G27" s="19">
        <v>340000</v>
      </c>
      <c r="H27" s="19">
        <v>5000</v>
      </c>
      <c r="I27" s="19">
        <v>4200</v>
      </c>
      <c r="J27" s="28">
        <v>328000</v>
      </c>
      <c r="K27" s="19">
        <f t="shared" si="0"/>
        <v>138491</v>
      </c>
      <c r="L27" s="19"/>
      <c r="M27" s="19">
        <f t="shared" si="1"/>
        <v>189509</v>
      </c>
      <c r="N27" s="19"/>
      <c r="O27" s="19">
        <v>12000</v>
      </c>
      <c r="P27" s="20"/>
      <c r="Q27" s="20"/>
      <c r="R27" s="12"/>
    </row>
    <row r="28" spans="1:18" s="6" customFormat="1" ht="12" outlineLevel="2">
      <c r="A28" s="9">
        <v>20</v>
      </c>
      <c r="B28" s="12" t="s">
        <v>319</v>
      </c>
      <c r="C28" s="10" t="s">
        <v>54</v>
      </c>
      <c r="D28" s="19">
        <v>6210</v>
      </c>
      <c r="E28" s="19">
        <v>4850</v>
      </c>
      <c r="F28" s="31" t="s">
        <v>57</v>
      </c>
      <c r="G28" s="19">
        <v>400000</v>
      </c>
      <c r="H28" s="19">
        <v>6000</v>
      </c>
      <c r="I28" s="19">
        <v>4500</v>
      </c>
      <c r="J28" s="28">
        <v>350000</v>
      </c>
      <c r="K28" s="19">
        <f t="shared" si="0"/>
        <v>147780</v>
      </c>
      <c r="L28" s="19"/>
      <c r="M28" s="19">
        <f t="shared" si="1"/>
        <v>202220</v>
      </c>
      <c r="N28" s="19"/>
      <c r="O28" s="19">
        <v>50000</v>
      </c>
      <c r="P28" s="19"/>
      <c r="Q28" s="19"/>
      <c r="R28" s="21"/>
    </row>
    <row r="29" spans="1:18" s="6" customFormat="1" ht="12" outlineLevel="2">
      <c r="A29" s="9">
        <v>21</v>
      </c>
      <c r="B29" s="12" t="s">
        <v>319</v>
      </c>
      <c r="C29" s="10" t="s">
        <v>58</v>
      </c>
      <c r="D29" s="19">
        <v>9152</v>
      </c>
      <c r="E29" s="19">
        <v>7230</v>
      </c>
      <c r="F29" s="31" t="s">
        <v>59</v>
      </c>
      <c r="G29" s="19">
        <v>580000</v>
      </c>
      <c r="H29" s="19">
        <v>8500</v>
      </c>
      <c r="I29" s="19">
        <v>6400</v>
      </c>
      <c r="J29" s="28">
        <v>400000</v>
      </c>
      <c r="K29" s="19">
        <f t="shared" si="0"/>
        <v>168891</v>
      </c>
      <c r="L29" s="19"/>
      <c r="M29" s="19">
        <f t="shared" si="1"/>
        <v>231109</v>
      </c>
      <c r="N29" s="19"/>
      <c r="O29" s="19">
        <v>180000</v>
      </c>
      <c r="P29" s="22"/>
      <c r="Q29" s="19"/>
      <c r="R29" s="21"/>
    </row>
    <row r="30" spans="1:18" s="4" customFormat="1" ht="12" outlineLevel="2">
      <c r="A30" s="9">
        <v>22</v>
      </c>
      <c r="B30" s="12" t="s">
        <v>319</v>
      </c>
      <c r="C30" s="14" t="s">
        <v>320</v>
      </c>
      <c r="D30" s="15">
        <v>1728</v>
      </c>
      <c r="E30" s="15">
        <v>1200</v>
      </c>
      <c r="F30" s="31" t="s">
        <v>283</v>
      </c>
      <c r="G30" s="22">
        <v>140000</v>
      </c>
      <c r="H30" s="22">
        <v>1700</v>
      </c>
      <c r="I30" s="22">
        <v>1150</v>
      </c>
      <c r="J30" s="28">
        <v>103000</v>
      </c>
      <c r="K30" s="19">
        <f t="shared" si="0"/>
        <v>43490</v>
      </c>
      <c r="L30" s="22"/>
      <c r="M30" s="19">
        <f t="shared" si="1"/>
        <v>59510</v>
      </c>
      <c r="N30" s="22"/>
      <c r="O30" s="22">
        <v>37000</v>
      </c>
      <c r="P30" s="19"/>
      <c r="Q30" s="19"/>
      <c r="R30" s="21"/>
    </row>
    <row r="31" spans="1:18" s="4" customFormat="1" ht="12" outlineLevel="2">
      <c r="A31" s="9">
        <v>23</v>
      </c>
      <c r="B31" s="12" t="s">
        <v>319</v>
      </c>
      <c r="C31" s="14" t="s">
        <v>321</v>
      </c>
      <c r="D31" s="15">
        <v>8377</v>
      </c>
      <c r="E31" s="15">
        <v>5800</v>
      </c>
      <c r="F31" s="31" t="s">
        <v>284</v>
      </c>
      <c r="G31" s="22">
        <v>410000</v>
      </c>
      <c r="H31" s="22">
        <v>8000</v>
      </c>
      <c r="I31" s="22">
        <v>5600</v>
      </c>
      <c r="J31" s="28">
        <v>400000</v>
      </c>
      <c r="K31" s="19">
        <f t="shared" si="0"/>
        <v>168891</v>
      </c>
      <c r="L31" s="22"/>
      <c r="M31" s="19">
        <f t="shared" si="1"/>
        <v>231109</v>
      </c>
      <c r="N31" s="22"/>
      <c r="O31" s="22">
        <v>10000</v>
      </c>
      <c r="P31" s="19"/>
      <c r="Q31" s="19"/>
      <c r="R31" s="21"/>
    </row>
    <row r="32" spans="1:18" s="4" customFormat="1" ht="12" outlineLevel="2">
      <c r="A32" s="9">
        <v>24</v>
      </c>
      <c r="B32" s="12" t="s">
        <v>319</v>
      </c>
      <c r="C32" s="12" t="s">
        <v>322</v>
      </c>
      <c r="D32" s="19">
        <v>2228</v>
      </c>
      <c r="E32" s="19">
        <v>1800</v>
      </c>
      <c r="F32" s="30" t="s">
        <v>376</v>
      </c>
      <c r="G32" s="19">
        <v>150000</v>
      </c>
      <c r="H32" s="19">
        <v>2123</v>
      </c>
      <c r="I32" s="19">
        <v>1356</v>
      </c>
      <c r="J32" s="28">
        <v>122000</v>
      </c>
      <c r="K32" s="19">
        <f t="shared" si="0"/>
        <v>51512</v>
      </c>
      <c r="L32" s="19"/>
      <c r="M32" s="19">
        <f t="shared" si="1"/>
        <v>70488</v>
      </c>
      <c r="N32" s="19"/>
      <c r="O32" s="19">
        <v>28000</v>
      </c>
      <c r="P32" s="19"/>
      <c r="Q32" s="19"/>
      <c r="R32" s="21"/>
    </row>
    <row r="33" spans="1:18" s="4" customFormat="1" ht="22.5" outlineLevel="1">
      <c r="A33" s="9"/>
      <c r="B33" s="39" t="s">
        <v>199</v>
      </c>
      <c r="C33" s="12"/>
      <c r="D33" s="19">
        <f>SUBTOTAL(9,D27:D32)</f>
        <v>33268</v>
      </c>
      <c r="E33" s="19">
        <f>SUBTOTAL(9,E27:E32)</f>
        <v>25230</v>
      </c>
      <c r="F33" s="30"/>
      <c r="G33" s="19">
        <f>SUBTOTAL(9,G27:G32)</f>
        <v>2020000</v>
      </c>
      <c r="H33" s="19">
        <f>SUBTOTAL(9,H27:H32)</f>
        <v>31323</v>
      </c>
      <c r="I33" s="19">
        <f>SUBTOTAL(9,I27:I32)</f>
        <v>23206</v>
      </c>
      <c r="J33" s="28">
        <f>SUBTOTAL(9,J27:J32)</f>
        <v>1703000</v>
      </c>
      <c r="K33" s="19">
        <f>SUBTOTAL(9,K27:K32)</f>
        <v>719055</v>
      </c>
      <c r="L33" s="19">
        <f>SUBTOTAL(9,L27:L32)</f>
        <v>0</v>
      </c>
      <c r="M33" s="19">
        <f>SUBTOTAL(9,M27:M32)</f>
        <v>983945</v>
      </c>
      <c r="N33" s="19">
        <f>SUBTOTAL(9,N27:N32)</f>
        <v>0</v>
      </c>
      <c r="O33" s="19">
        <f>SUBTOTAL(9,O27:O32)</f>
        <v>317000</v>
      </c>
      <c r="P33" s="19">
        <f>SUBTOTAL(9,P27:P32)</f>
        <v>0</v>
      </c>
      <c r="Q33" s="19">
        <f>SUBTOTAL(9,Q27:Q32)</f>
        <v>0</v>
      </c>
      <c r="R33" s="21"/>
    </row>
    <row r="34" spans="1:18" s="4" customFormat="1" ht="12" outlineLevel="2">
      <c r="A34" s="9">
        <v>25</v>
      </c>
      <c r="B34" s="9" t="s">
        <v>323</v>
      </c>
      <c r="C34" s="10" t="s">
        <v>24</v>
      </c>
      <c r="D34" s="19">
        <v>4190</v>
      </c>
      <c r="E34" s="19">
        <v>2750</v>
      </c>
      <c r="F34" s="30" t="s">
        <v>145</v>
      </c>
      <c r="G34" s="19">
        <v>338000</v>
      </c>
      <c r="H34" s="19">
        <v>3981</v>
      </c>
      <c r="I34" s="19">
        <v>2631</v>
      </c>
      <c r="J34" s="28">
        <v>213000</v>
      </c>
      <c r="K34" s="19">
        <f t="shared" si="0"/>
        <v>89935</v>
      </c>
      <c r="L34" s="19"/>
      <c r="M34" s="19">
        <f t="shared" si="1"/>
        <v>123065</v>
      </c>
      <c r="N34" s="19"/>
      <c r="O34" s="19"/>
      <c r="P34" s="19">
        <v>125000</v>
      </c>
      <c r="Q34" s="19"/>
      <c r="R34" s="12"/>
    </row>
    <row r="35" spans="1:18" s="4" customFormat="1" ht="22.5" outlineLevel="2">
      <c r="A35" s="9">
        <v>26</v>
      </c>
      <c r="B35" s="9" t="s">
        <v>323</v>
      </c>
      <c r="C35" s="10" t="s">
        <v>25</v>
      </c>
      <c r="D35" s="22">
        <v>7451</v>
      </c>
      <c r="E35" s="20">
        <v>4843</v>
      </c>
      <c r="F35" s="31" t="s">
        <v>146</v>
      </c>
      <c r="G35" s="20">
        <v>420000</v>
      </c>
      <c r="H35" s="20">
        <f>D35*0.95</f>
        <v>7078.45</v>
      </c>
      <c r="I35" s="20">
        <f>E35*0.95</f>
        <v>4600.8499999999995</v>
      </c>
      <c r="J35" s="28">
        <v>374000</v>
      </c>
      <c r="K35" s="19">
        <f t="shared" si="0"/>
        <v>157913</v>
      </c>
      <c r="L35" s="19"/>
      <c r="M35" s="19">
        <f t="shared" si="1"/>
        <v>216087</v>
      </c>
      <c r="N35" s="19"/>
      <c r="O35" s="19"/>
      <c r="P35" s="19">
        <v>46000</v>
      </c>
      <c r="Q35" s="19"/>
      <c r="R35" s="12"/>
    </row>
    <row r="36" spans="1:18" s="4" customFormat="1" ht="22.5" outlineLevel="2">
      <c r="A36" s="9">
        <v>27</v>
      </c>
      <c r="B36" s="9" t="s">
        <v>323</v>
      </c>
      <c r="C36" s="16" t="s">
        <v>26</v>
      </c>
      <c r="D36" s="22">
        <v>3420</v>
      </c>
      <c r="E36" s="20">
        <v>2260</v>
      </c>
      <c r="F36" s="31" t="s">
        <v>384</v>
      </c>
      <c r="G36" s="19">
        <v>213000</v>
      </c>
      <c r="H36" s="19">
        <v>3333</v>
      </c>
      <c r="I36" s="19">
        <v>2147</v>
      </c>
      <c r="J36" s="28">
        <v>174000</v>
      </c>
      <c r="K36" s="19">
        <f t="shared" si="0"/>
        <v>73468</v>
      </c>
      <c r="L36" s="19"/>
      <c r="M36" s="19">
        <f t="shared" si="1"/>
        <v>100532</v>
      </c>
      <c r="N36" s="19"/>
      <c r="O36" s="19"/>
      <c r="P36" s="19">
        <v>39000</v>
      </c>
      <c r="Q36" s="19"/>
      <c r="R36" s="12"/>
    </row>
    <row r="37" spans="1:18" s="4" customFormat="1" ht="12" outlineLevel="2">
      <c r="A37" s="9">
        <v>28</v>
      </c>
      <c r="B37" s="9" t="s">
        <v>323</v>
      </c>
      <c r="C37" s="10" t="s">
        <v>147</v>
      </c>
      <c r="D37" s="19">
        <v>1669</v>
      </c>
      <c r="E37" s="19">
        <v>1100</v>
      </c>
      <c r="F37" s="30" t="s">
        <v>148</v>
      </c>
      <c r="G37" s="19">
        <v>120000</v>
      </c>
      <c r="H37" s="19">
        <v>1555</v>
      </c>
      <c r="I37" s="19">
        <v>1045</v>
      </c>
      <c r="J37" s="28">
        <v>100000</v>
      </c>
      <c r="K37" s="19">
        <f t="shared" si="0"/>
        <v>42223</v>
      </c>
      <c r="L37" s="19"/>
      <c r="M37" s="19">
        <f t="shared" si="1"/>
        <v>57777</v>
      </c>
      <c r="N37" s="19"/>
      <c r="O37" s="19"/>
      <c r="P37" s="19">
        <v>20000</v>
      </c>
      <c r="Q37" s="19"/>
      <c r="R37" s="12"/>
    </row>
    <row r="38" spans="1:18" s="4" customFormat="1" ht="12" outlineLevel="2">
      <c r="A38" s="9">
        <v>29</v>
      </c>
      <c r="B38" s="9" t="s">
        <v>323</v>
      </c>
      <c r="C38" s="10" t="s">
        <v>324</v>
      </c>
      <c r="D38" s="19">
        <v>3346</v>
      </c>
      <c r="E38" s="19">
        <v>2175</v>
      </c>
      <c r="F38" s="30" t="s">
        <v>288</v>
      </c>
      <c r="G38" s="19">
        <v>200000</v>
      </c>
      <c r="H38" s="19">
        <v>3178</v>
      </c>
      <c r="I38" s="19">
        <v>2066</v>
      </c>
      <c r="J38" s="28">
        <v>168000</v>
      </c>
      <c r="K38" s="19">
        <f t="shared" si="0"/>
        <v>70934</v>
      </c>
      <c r="L38" s="19"/>
      <c r="M38" s="19">
        <f t="shared" si="1"/>
        <v>97066</v>
      </c>
      <c r="N38" s="19"/>
      <c r="O38" s="19"/>
      <c r="P38" s="19">
        <v>32000</v>
      </c>
      <c r="Q38" s="19"/>
      <c r="R38" s="12"/>
    </row>
    <row r="39" spans="1:18" s="4" customFormat="1" ht="12" outlineLevel="2">
      <c r="A39" s="9">
        <v>30</v>
      </c>
      <c r="B39" s="9" t="s">
        <v>323</v>
      </c>
      <c r="C39" s="16" t="s">
        <v>325</v>
      </c>
      <c r="D39" s="19">
        <v>3653</v>
      </c>
      <c r="E39" s="19">
        <v>2310</v>
      </c>
      <c r="F39" s="30" t="s">
        <v>289</v>
      </c>
      <c r="G39" s="19">
        <v>214800</v>
      </c>
      <c r="H39" s="19">
        <v>3450</v>
      </c>
      <c r="I39" s="19">
        <v>2190</v>
      </c>
      <c r="J39" s="28">
        <v>178000</v>
      </c>
      <c r="K39" s="19">
        <f t="shared" si="0"/>
        <v>75157</v>
      </c>
      <c r="L39" s="19"/>
      <c r="M39" s="19">
        <f t="shared" si="1"/>
        <v>102843</v>
      </c>
      <c r="N39" s="19"/>
      <c r="O39" s="19"/>
      <c r="P39" s="19">
        <v>36800</v>
      </c>
      <c r="Q39" s="19"/>
      <c r="R39" s="12"/>
    </row>
    <row r="40" spans="1:18" s="4" customFormat="1" ht="22.5" outlineLevel="2">
      <c r="A40" s="9">
        <v>31</v>
      </c>
      <c r="B40" s="9" t="s">
        <v>323</v>
      </c>
      <c r="C40" s="10" t="s">
        <v>326</v>
      </c>
      <c r="D40" s="19">
        <v>3382</v>
      </c>
      <c r="E40" s="19">
        <v>2105</v>
      </c>
      <c r="F40" s="30" t="s">
        <v>290</v>
      </c>
      <c r="G40" s="19">
        <v>204000</v>
      </c>
      <c r="H40" s="19">
        <v>3278</v>
      </c>
      <c r="I40" s="19">
        <v>2050</v>
      </c>
      <c r="J40" s="28">
        <v>167000</v>
      </c>
      <c r="K40" s="19">
        <f t="shared" si="0"/>
        <v>70512</v>
      </c>
      <c r="L40" s="19"/>
      <c r="M40" s="19">
        <f t="shared" si="1"/>
        <v>96488</v>
      </c>
      <c r="N40" s="19"/>
      <c r="O40" s="19"/>
      <c r="P40" s="19">
        <v>37000</v>
      </c>
      <c r="Q40" s="19"/>
      <c r="R40" s="12"/>
    </row>
    <row r="41" spans="1:18" s="4" customFormat="1" ht="22.5" outlineLevel="1">
      <c r="A41" s="9"/>
      <c r="B41" s="39" t="s">
        <v>200</v>
      </c>
      <c r="C41" s="10"/>
      <c r="D41" s="19">
        <f>SUBTOTAL(9,D34:D40)</f>
        <v>27111</v>
      </c>
      <c r="E41" s="19">
        <f>SUBTOTAL(9,E34:E40)</f>
        <v>17543</v>
      </c>
      <c r="F41" s="30"/>
      <c r="G41" s="19">
        <f>SUBTOTAL(9,G34:G40)</f>
        <v>1709800</v>
      </c>
      <c r="H41" s="19">
        <f>SUBTOTAL(9,H34:H40)</f>
        <v>25853.45</v>
      </c>
      <c r="I41" s="19">
        <f>SUBTOTAL(9,I34:I40)</f>
        <v>16729.849999999999</v>
      </c>
      <c r="J41" s="28">
        <f>SUBTOTAL(9,J34:J40)</f>
        <v>1374000</v>
      </c>
      <c r="K41" s="19">
        <f>SUBTOTAL(9,K34:K40)</f>
        <v>580142</v>
      </c>
      <c r="L41" s="19">
        <f>SUBTOTAL(9,L34:L40)</f>
        <v>0</v>
      </c>
      <c r="M41" s="19">
        <f>SUBTOTAL(9,M34:M40)</f>
        <v>793858</v>
      </c>
      <c r="N41" s="19">
        <f>SUBTOTAL(9,N34:N40)</f>
        <v>0</v>
      </c>
      <c r="O41" s="19">
        <f>SUBTOTAL(9,O34:O40)</f>
        <v>0</v>
      </c>
      <c r="P41" s="19">
        <f>SUBTOTAL(9,P34:P40)</f>
        <v>335800</v>
      </c>
      <c r="Q41" s="19">
        <f>SUBTOTAL(9,Q34:Q40)</f>
        <v>0</v>
      </c>
      <c r="R41" s="12"/>
    </row>
    <row r="42" spans="1:18" s="4" customFormat="1" ht="12" outlineLevel="2">
      <c r="A42" s="9">
        <v>32</v>
      </c>
      <c r="B42" s="9" t="s">
        <v>327</v>
      </c>
      <c r="C42" s="10" t="s">
        <v>27</v>
      </c>
      <c r="D42" s="19">
        <v>4088</v>
      </c>
      <c r="E42" s="19">
        <f>D42*0.7</f>
        <v>2861.6</v>
      </c>
      <c r="F42" s="30" t="s">
        <v>60</v>
      </c>
      <c r="G42" s="19">
        <v>220000</v>
      </c>
      <c r="H42" s="19">
        <f>D42*0.98</f>
        <v>4006.24</v>
      </c>
      <c r="I42" s="19">
        <f>E42*0.9</f>
        <v>2575.44</v>
      </c>
      <c r="J42" s="28">
        <v>200000</v>
      </c>
      <c r="K42" s="19">
        <f t="shared" si="0"/>
        <v>84446</v>
      </c>
      <c r="L42" s="19"/>
      <c r="M42" s="19">
        <f t="shared" si="1"/>
        <v>115554</v>
      </c>
      <c r="N42" s="19"/>
      <c r="O42" s="19">
        <f>G42-J42</f>
        <v>20000</v>
      </c>
      <c r="P42" s="19"/>
      <c r="Q42" s="19"/>
      <c r="R42" s="12"/>
    </row>
    <row r="43" spans="1:18" s="4" customFormat="1" ht="12" outlineLevel="2">
      <c r="A43" s="9">
        <v>33</v>
      </c>
      <c r="B43" s="9" t="s">
        <v>327</v>
      </c>
      <c r="C43" s="10" t="s">
        <v>61</v>
      </c>
      <c r="D43" s="19">
        <v>3093</v>
      </c>
      <c r="E43" s="19">
        <f>D43*0.7</f>
        <v>2165.1</v>
      </c>
      <c r="F43" s="30" t="s">
        <v>62</v>
      </c>
      <c r="G43" s="19">
        <v>180000</v>
      </c>
      <c r="H43" s="19">
        <f>D43*0.98</f>
        <v>3031.14</v>
      </c>
      <c r="I43" s="19">
        <f>E43*0.9</f>
        <v>1948.59</v>
      </c>
      <c r="J43" s="28">
        <v>158000</v>
      </c>
      <c r="K43" s="19">
        <f t="shared" ref="K43:K79" si="3">J43-M43</f>
        <v>66712</v>
      </c>
      <c r="L43" s="19"/>
      <c r="M43" s="19">
        <f t="shared" si="1"/>
        <v>91288</v>
      </c>
      <c r="N43" s="19"/>
      <c r="O43" s="19">
        <f>G43-J43</f>
        <v>22000</v>
      </c>
      <c r="P43" s="19"/>
      <c r="Q43" s="19"/>
      <c r="R43" s="12"/>
    </row>
    <row r="44" spans="1:18" s="4" customFormat="1" ht="12" outlineLevel="2">
      <c r="A44" s="9">
        <v>34</v>
      </c>
      <c r="B44" s="9" t="s">
        <v>327</v>
      </c>
      <c r="C44" s="10" t="s">
        <v>63</v>
      </c>
      <c r="D44" s="19">
        <v>1574</v>
      </c>
      <c r="E44" s="19">
        <f>D44*0.7</f>
        <v>1101.8</v>
      </c>
      <c r="F44" s="30" t="s">
        <v>285</v>
      </c>
      <c r="G44" s="19">
        <v>110000</v>
      </c>
      <c r="H44" s="19">
        <f>D44*0.98</f>
        <v>1542.52</v>
      </c>
      <c r="I44" s="19">
        <f>E44*0.9</f>
        <v>991.62</v>
      </c>
      <c r="J44" s="28">
        <v>100000</v>
      </c>
      <c r="K44" s="19">
        <f t="shared" si="3"/>
        <v>42223</v>
      </c>
      <c r="L44" s="19"/>
      <c r="M44" s="19">
        <f t="shared" si="1"/>
        <v>57777</v>
      </c>
      <c r="N44" s="19"/>
      <c r="O44" s="19">
        <f>G44-J44</f>
        <v>10000</v>
      </c>
      <c r="P44" s="19"/>
      <c r="Q44" s="19"/>
      <c r="R44" s="12"/>
    </row>
    <row r="45" spans="1:18" s="4" customFormat="1" ht="12" outlineLevel="2">
      <c r="A45" s="9">
        <v>35</v>
      </c>
      <c r="B45" s="9" t="s">
        <v>327</v>
      </c>
      <c r="C45" s="10" t="s">
        <v>286</v>
      </c>
      <c r="D45" s="19">
        <v>9682</v>
      </c>
      <c r="E45" s="19">
        <f>D45*0.7</f>
        <v>6777.4</v>
      </c>
      <c r="F45" s="30" t="s">
        <v>287</v>
      </c>
      <c r="G45" s="19">
        <v>430000</v>
      </c>
      <c r="H45" s="19">
        <f>D45*0.98</f>
        <v>9488.36</v>
      </c>
      <c r="I45" s="19">
        <f>E45*0.9</f>
        <v>6099.66</v>
      </c>
      <c r="J45" s="28">
        <v>400000</v>
      </c>
      <c r="K45" s="19">
        <f t="shared" si="3"/>
        <v>168891</v>
      </c>
      <c r="L45" s="19"/>
      <c r="M45" s="19">
        <f t="shared" si="1"/>
        <v>231109</v>
      </c>
      <c r="N45" s="19"/>
      <c r="O45" s="19">
        <v>30000</v>
      </c>
      <c r="P45" s="19"/>
      <c r="Q45" s="19"/>
      <c r="R45" s="12"/>
    </row>
    <row r="46" spans="1:18" s="4" customFormat="1" ht="22.5" outlineLevel="1">
      <c r="A46" s="9"/>
      <c r="B46" s="39" t="s">
        <v>201</v>
      </c>
      <c r="C46" s="10"/>
      <c r="D46" s="19">
        <f>SUBTOTAL(9,D42:D45)</f>
        <v>18437</v>
      </c>
      <c r="E46" s="19">
        <f>SUBTOTAL(9,E42:E45)</f>
        <v>12905.9</v>
      </c>
      <c r="F46" s="30"/>
      <c r="G46" s="19">
        <f>SUBTOTAL(9,G42:G45)</f>
        <v>940000</v>
      </c>
      <c r="H46" s="19">
        <f>SUBTOTAL(9,H42:H45)</f>
        <v>18068.260000000002</v>
      </c>
      <c r="I46" s="19">
        <f>SUBTOTAL(9,I42:I45)</f>
        <v>11615.31</v>
      </c>
      <c r="J46" s="28">
        <f>SUBTOTAL(9,J42:J45)</f>
        <v>858000</v>
      </c>
      <c r="K46" s="19">
        <f>SUBTOTAL(9,K42:K45)</f>
        <v>362272</v>
      </c>
      <c r="L46" s="19">
        <f>SUBTOTAL(9,L42:L45)</f>
        <v>0</v>
      </c>
      <c r="M46" s="19">
        <f>SUBTOTAL(9,M42:M45)</f>
        <v>495728</v>
      </c>
      <c r="N46" s="19">
        <f>SUBTOTAL(9,N42:N45)</f>
        <v>0</v>
      </c>
      <c r="O46" s="19">
        <f>SUBTOTAL(9,O42:O45)</f>
        <v>82000</v>
      </c>
      <c r="P46" s="19">
        <f>SUBTOTAL(9,P42:P45)</f>
        <v>0</v>
      </c>
      <c r="Q46" s="19">
        <f>SUBTOTAL(9,Q42:Q45)</f>
        <v>0</v>
      </c>
      <c r="R46" s="12"/>
    </row>
    <row r="47" spans="1:18" s="4" customFormat="1" ht="12" outlineLevel="2">
      <c r="A47" s="9">
        <v>36</v>
      </c>
      <c r="B47" s="9" t="s">
        <v>28</v>
      </c>
      <c r="C47" s="10" t="s">
        <v>29</v>
      </c>
      <c r="D47" s="19">
        <v>10702</v>
      </c>
      <c r="E47" s="19">
        <v>6956</v>
      </c>
      <c r="F47" s="30" t="s">
        <v>159</v>
      </c>
      <c r="G47" s="19">
        <v>480000</v>
      </c>
      <c r="H47" s="19">
        <f>D47*0.9</f>
        <v>9631.8000000000011</v>
      </c>
      <c r="I47" s="19">
        <v>5886</v>
      </c>
      <c r="J47" s="28">
        <v>400000</v>
      </c>
      <c r="K47" s="19">
        <f t="shared" si="3"/>
        <v>168891</v>
      </c>
      <c r="L47" s="19"/>
      <c r="M47" s="19">
        <f t="shared" si="1"/>
        <v>231109</v>
      </c>
      <c r="N47" s="19"/>
      <c r="O47" s="19">
        <v>80000</v>
      </c>
      <c r="P47" s="19"/>
      <c r="Q47" s="19"/>
      <c r="R47" s="21"/>
    </row>
    <row r="48" spans="1:18" s="4" customFormat="1" ht="22.5" outlineLevel="2">
      <c r="A48" s="9">
        <v>37</v>
      </c>
      <c r="B48" s="9" t="s">
        <v>28</v>
      </c>
      <c r="C48" s="10" t="s">
        <v>31</v>
      </c>
      <c r="D48" s="19">
        <v>7107</v>
      </c>
      <c r="E48" s="19">
        <v>4620</v>
      </c>
      <c r="F48" s="30" t="s">
        <v>64</v>
      </c>
      <c r="G48" s="19">
        <v>365400</v>
      </c>
      <c r="H48" s="19">
        <f>D48*0.9</f>
        <v>6396.3</v>
      </c>
      <c r="I48" s="19">
        <v>3909</v>
      </c>
      <c r="J48" s="28">
        <v>320000</v>
      </c>
      <c r="K48" s="19">
        <f t="shared" si="3"/>
        <v>135113</v>
      </c>
      <c r="L48" s="19"/>
      <c r="M48" s="19">
        <f t="shared" si="1"/>
        <v>184887</v>
      </c>
      <c r="N48" s="19"/>
      <c r="O48" s="19">
        <v>45400</v>
      </c>
      <c r="P48" s="19"/>
      <c r="Q48" s="19"/>
      <c r="R48" s="21"/>
    </row>
    <row r="49" spans="1:18" s="4" customFormat="1" ht="33.75" outlineLevel="2">
      <c r="A49" s="9">
        <v>38</v>
      </c>
      <c r="B49" s="9" t="s">
        <v>28</v>
      </c>
      <c r="C49" s="10" t="s">
        <v>30</v>
      </c>
      <c r="D49" s="19">
        <v>8621</v>
      </c>
      <c r="E49" s="19">
        <v>5604</v>
      </c>
      <c r="F49" s="30" t="s">
        <v>160</v>
      </c>
      <c r="G49" s="19">
        <v>443500</v>
      </c>
      <c r="H49" s="19">
        <f>D49*0.9</f>
        <v>7758.9000000000005</v>
      </c>
      <c r="I49" s="19">
        <v>4742</v>
      </c>
      <c r="J49" s="28">
        <v>389000</v>
      </c>
      <c r="K49" s="19">
        <f t="shared" si="3"/>
        <v>164247</v>
      </c>
      <c r="L49" s="19"/>
      <c r="M49" s="19">
        <f t="shared" si="1"/>
        <v>224753</v>
      </c>
      <c r="N49" s="19"/>
      <c r="O49" s="19">
        <v>54500</v>
      </c>
      <c r="P49" s="19"/>
      <c r="Q49" s="19"/>
      <c r="R49" s="21"/>
    </row>
    <row r="50" spans="1:18" s="4" customFormat="1" ht="22.5" outlineLevel="2">
      <c r="A50" s="9">
        <v>39</v>
      </c>
      <c r="B50" s="9" t="s">
        <v>28</v>
      </c>
      <c r="C50" s="10" t="s">
        <v>32</v>
      </c>
      <c r="D50" s="19">
        <v>5089</v>
      </c>
      <c r="E50" s="19">
        <v>3308</v>
      </c>
      <c r="F50" s="30" t="s">
        <v>161</v>
      </c>
      <c r="G50" s="19">
        <v>246400</v>
      </c>
      <c r="H50" s="19">
        <f>D50*0.9</f>
        <v>4580.1000000000004</v>
      </c>
      <c r="I50" s="19">
        <v>2799</v>
      </c>
      <c r="J50" s="28">
        <v>230000</v>
      </c>
      <c r="K50" s="19">
        <f t="shared" si="3"/>
        <v>97113</v>
      </c>
      <c r="L50" s="19"/>
      <c r="M50" s="19">
        <f t="shared" si="1"/>
        <v>132887</v>
      </c>
      <c r="N50" s="19"/>
      <c r="O50" s="19">
        <v>16400</v>
      </c>
      <c r="P50" s="19"/>
      <c r="Q50" s="19"/>
      <c r="R50" s="12"/>
    </row>
    <row r="51" spans="1:18" s="4" customFormat="1" ht="45" outlineLevel="2">
      <c r="A51" s="9">
        <v>40</v>
      </c>
      <c r="B51" s="9" t="s">
        <v>28</v>
      </c>
      <c r="C51" s="10" t="s">
        <v>234</v>
      </c>
      <c r="D51" s="19">
        <v>5935</v>
      </c>
      <c r="E51" s="19">
        <v>3798</v>
      </c>
      <c r="F51" s="30" t="s">
        <v>371</v>
      </c>
      <c r="G51" s="19">
        <v>294000</v>
      </c>
      <c r="H51" s="19">
        <f>D51*0.9</f>
        <v>5341.5</v>
      </c>
      <c r="I51" s="19">
        <v>3263</v>
      </c>
      <c r="J51" s="28">
        <v>268000</v>
      </c>
      <c r="K51" s="19">
        <f t="shared" si="3"/>
        <v>113157</v>
      </c>
      <c r="L51" s="19"/>
      <c r="M51" s="19">
        <f t="shared" si="1"/>
        <v>154843</v>
      </c>
      <c r="N51" s="19"/>
      <c r="O51" s="19">
        <v>26000</v>
      </c>
      <c r="P51" s="19"/>
      <c r="Q51" s="19"/>
      <c r="R51" s="12"/>
    </row>
    <row r="52" spans="1:18" s="4" customFormat="1" ht="22.5" outlineLevel="1">
      <c r="A52" s="9"/>
      <c r="B52" s="39" t="s">
        <v>202</v>
      </c>
      <c r="C52" s="10"/>
      <c r="D52" s="19">
        <f>SUBTOTAL(9,D47:D51)</f>
        <v>37454</v>
      </c>
      <c r="E52" s="19">
        <f>SUBTOTAL(9,E47:E51)</f>
        <v>24286</v>
      </c>
      <c r="F52" s="30"/>
      <c r="G52" s="19">
        <f>SUBTOTAL(9,G47:G51)</f>
        <v>1829300</v>
      </c>
      <c r="H52" s="19">
        <f>SUBTOTAL(9,H47:H51)</f>
        <v>33708.600000000006</v>
      </c>
      <c r="I52" s="19">
        <f>SUBTOTAL(9,I47:I51)</f>
        <v>20599</v>
      </c>
      <c r="J52" s="28">
        <f>SUBTOTAL(9,J47:J51)</f>
        <v>1607000</v>
      </c>
      <c r="K52" s="19">
        <f>SUBTOTAL(9,K47:K51)</f>
        <v>678521</v>
      </c>
      <c r="L52" s="19">
        <f>SUBTOTAL(9,L47:L51)</f>
        <v>0</v>
      </c>
      <c r="M52" s="19">
        <f>SUBTOTAL(9,M47:M51)</f>
        <v>928479</v>
      </c>
      <c r="N52" s="19">
        <f>SUBTOTAL(9,N47:N51)</f>
        <v>0</v>
      </c>
      <c r="O52" s="19">
        <f>SUBTOTAL(9,O47:O51)</f>
        <v>222300</v>
      </c>
      <c r="P52" s="19">
        <f>SUBTOTAL(9,P47:P51)</f>
        <v>0</v>
      </c>
      <c r="Q52" s="19">
        <f>SUBTOTAL(9,Q47:Q51)</f>
        <v>0</v>
      </c>
      <c r="R52" s="12"/>
    </row>
    <row r="53" spans="1:18" s="4" customFormat="1" ht="22.5" outlineLevel="2">
      <c r="A53" s="9">
        <v>41</v>
      </c>
      <c r="B53" s="9" t="s">
        <v>328</v>
      </c>
      <c r="C53" s="10" t="s">
        <v>65</v>
      </c>
      <c r="D53" s="19">
        <v>2245</v>
      </c>
      <c r="E53" s="19">
        <v>1520</v>
      </c>
      <c r="F53" s="30" t="s">
        <v>66</v>
      </c>
      <c r="G53" s="22">
        <v>145000</v>
      </c>
      <c r="H53" s="19">
        <v>2230</v>
      </c>
      <c r="I53" s="19">
        <v>1503</v>
      </c>
      <c r="J53" s="28">
        <v>135000</v>
      </c>
      <c r="K53" s="19">
        <f t="shared" si="3"/>
        <v>57001</v>
      </c>
      <c r="L53" s="19"/>
      <c r="M53" s="19">
        <f t="shared" si="1"/>
        <v>77999</v>
      </c>
      <c r="N53" s="19"/>
      <c r="O53" s="19">
        <f>G53-J53</f>
        <v>10000</v>
      </c>
      <c r="P53" s="19"/>
      <c r="Q53" s="19"/>
      <c r="R53" s="12"/>
    </row>
    <row r="54" spans="1:18" s="4" customFormat="1" ht="12" outlineLevel="2">
      <c r="A54" s="9">
        <v>42</v>
      </c>
      <c r="B54" s="9" t="s">
        <v>328</v>
      </c>
      <c r="C54" s="10" t="s">
        <v>67</v>
      </c>
      <c r="D54" s="19">
        <v>2123</v>
      </c>
      <c r="E54" s="19">
        <v>1200</v>
      </c>
      <c r="F54" s="30" t="s">
        <v>301</v>
      </c>
      <c r="G54" s="19">
        <v>138500</v>
      </c>
      <c r="H54" s="19">
        <v>2105</v>
      </c>
      <c r="I54" s="19">
        <v>1160</v>
      </c>
      <c r="J54" s="28">
        <v>108000</v>
      </c>
      <c r="K54" s="19">
        <f t="shared" si="3"/>
        <v>45601</v>
      </c>
      <c r="L54" s="19"/>
      <c r="M54" s="19">
        <f t="shared" si="1"/>
        <v>62399</v>
      </c>
      <c r="N54" s="19"/>
      <c r="O54" s="19">
        <f t="shared" ref="O54:O60" si="4">G54-J54-P54</f>
        <v>20500</v>
      </c>
      <c r="P54" s="19">
        <v>10000</v>
      </c>
      <c r="Q54" s="19"/>
      <c r="R54" s="12"/>
    </row>
    <row r="55" spans="1:18" s="4" customFormat="1" ht="12" outlineLevel="2">
      <c r="A55" s="9">
        <v>43</v>
      </c>
      <c r="B55" s="9" t="s">
        <v>328</v>
      </c>
      <c r="C55" s="10" t="s">
        <v>68</v>
      </c>
      <c r="D55" s="19">
        <v>3036</v>
      </c>
      <c r="E55" s="19">
        <v>2500</v>
      </c>
      <c r="F55" s="30" t="s">
        <v>69</v>
      </c>
      <c r="G55" s="19">
        <v>205000</v>
      </c>
      <c r="H55" s="19">
        <v>3003</v>
      </c>
      <c r="I55" s="19">
        <v>2425</v>
      </c>
      <c r="J55" s="28">
        <v>190000</v>
      </c>
      <c r="K55" s="19">
        <f t="shared" si="3"/>
        <v>80223</v>
      </c>
      <c r="L55" s="19"/>
      <c r="M55" s="19">
        <f t="shared" si="1"/>
        <v>109777</v>
      </c>
      <c r="N55" s="19"/>
      <c r="O55" s="19">
        <f t="shared" si="4"/>
        <v>15000</v>
      </c>
      <c r="P55" s="19"/>
      <c r="Q55" s="19"/>
      <c r="R55" s="12"/>
    </row>
    <row r="56" spans="1:18" s="4" customFormat="1" ht="12" outlineLevel="2">
      <c r="A56" s="9">
        <v>44</v>
      </c>
      <c r="B56" s="9" t="s">
        <v>328</v>
      </c>
      <c r="C56" s="10" t="s">
        <v>70</v>
      </c>
      <c r="D56" s="19">
        <v>1842</v>
      </c>
      <c r="E56" s="19">
        <v>1400</v>
      </c>
      <c r="F56" s="30" t="s">
        <v>302</v>
      </c>
      <c r="G56" s="19">
        <v>125000</v>
      </c>
      <c r="H56" s="19">
        <v>1827</v>
      </c>
      <c r="I56" s="19">
        <v>1374</v>
      </c>
      <c r="J56" s="28">
        <v>121000</v>
      </c>
      <c r="K56" s="19">
        <f t="shared" si="3"/>
        <v>51090</v>
      </c>
      <c r="L56" s="19"/>
      <c r="M56" s="19">
        <f t="shared" si="1"/>
        <v>69910</v>
      </c>
      <c r="N56" s="19"/>
      <c r="O56" s="19">
        <f t="shared" si="4"/>
        <v>4000</v>
      </c>
      <c r="P56" s="19"/>
      <c r="Q56" s="19"/>
      <c r="R56" s="12"/>
    </row>
    <row r="57" spans="1:18" s="5" customFormat="1" ht="12" outlineLevel="2">
      <c r="A57" s="9">
        <v>45</v>
      </c>
      <c r="B57" s="9" t="s">
        <v>328</v>
      </c>
      <c r="C57" s="10" t="s">
        <v>303</v>
      </c>
      <c r="D57" s="19">
        <v>1108</v>
      </c>
      <c r="E57" s="19">
        <v>320</v>
      </c>
      <c r="F57" s="30" t="s">
        <v>304</v>
      </c>
      <c r="G57" s="19">
        <v>135000</v>
      </c>
      <c r="H57" s="19">
        <v>1008</v>
      </c>
      <c r="I57" s="19">
        <v>310</v>
      </c>
      <c r="J57" s="28">
        <v>100000</v>
      </c>
      <c r="K57" s="19">
        <f t="shared" si="3"/>
        <v>42223</v>
      </c>
      <c r="L57" s="19"/>
      <c r="M57" s="19">
        <f t="shared" si="1"/>
        <v>57777</v>
      </c>
      <c r="N57" s="19"/>
      <c r="O57" s="19">
        <f t="shared" si="4"/>
        <v>35000</v>
      </c>
      <c r="P57" s="19"/>
      <c r="Q57" s="19"/>
      <c r="R57" s="9"/>
    </row>
    <row r="58" spans="1:18" s="4" customFormat="1" ht="12" outlineLevel="2">
      <c r="A58" s="9">
        <v>46</v>
      </c>
      <c r="B58" s="9" t="s">
        <v>328</v>
      </c>
      <c r="C58" s="10" t="s">
        <v>305</v>
      </c>
      <c r="D58" s="19">
        <v>3807</v>
      </c>
      <c r="E58" s="19">
        <v>3108</v>
      </c>
      <c r="F58" s="30" t="s">
        <v>306</v>
      </c>
      <c r="G58" s="19">
        <v>255000</v>
      </c>
      <c r="H58" s="19">
        <v>3792</v>
      </c>
      <c r="I58" s="19">
        <v>3032</v>
      </c>
      <c r="J58" s="28">
        <v>238000</v>
      </c>
      <c r="K58" s="19">
        <f t="shared" si="3"/>
        <v>100490</v>
      </c>
      <c r="L58" s="19"/>
      <c r="M58" s="19">
        <f t="shared" si="1"/>
        <v>137510</v>
      </c>
      <c r="N58" s="19"/>
      <c r="O58" s="19">
        <f t="shared" si="4"/>
        <v>17000</v>
      </c>
      <c r="P58" s="19"/>
      <c r="Q58" s="19"/>
      <c r="R58" s="9"/>
    </row>
    <row r="59" spans="1:18" s="4" customFormat="1" ht="12" outlineLevel="2">
      <c r="A59" s="9">
        <v>47</v>
      </c>
      <c r="B59" s="9" t="s">
        <v>328</v>
      </c>
      <c r="C59" s="10" t="s">
        <v>307</v>
      </c>
      <c r="D59" s="19">
        <v>1236</v>
      </c>
      <c r="E59" s="19">
        <v>720</v>
      </c>
      <c r="F59" s="30" t="s">
        <v>308</v>
      </c>
      <c r="G59" s="19">
        <v>110000</v>
      </c>
      <c r="H59" s="19">
        <v>1230</v>
      </c>
      <c r="I59" s="19">
        <v>690</v>
      </c>
      <c r="J59" s="28">
        <v>100000</v>
      </c>
      <c r="K59" s="19">
        <f t="shared" si="3"/>
        <v>42223</v>
      </c>
      <c r="L59" s="19"/>
      <c r="M59" s="19">
        <f t="shared" si="1"/>
        <v>57777</v>
      </c>
      <c r="N59" s="19"/>
      <c r="O59" s="19">
        <f t="shared" si="4"/>
        <v>10000</v>
      </c>
      <c r="P59" s="19"/>
      <c r="Q59" s="19"/>
      <c r="R59" s="9"/>
    </row>
    <row r="60" spans="1:18" s="4" customFormat="1" ht="12" outlineLevel="2">
      <c r="A60" s="9">
        <v>48</v>
      </c>
      <c r="B60" s="9" t="s">
        <v>328</v>
      </c>
      <c r="C60" s="10" t="s">
        <v>309</v>
      </c>
      <c r="D60" s="19">
        <v>3193</v>
      </c>
      <c r="E60" s="19">
        <v>2586</v>
      </c>
      <c r="F60" s="30" t="s">
        <v>310</v>
      </c>
      <c r="G60" s="19">
        <v>185000</v>
      </c>
      <c r="H60" s="19">
        <v>3108</v>
      </c>
      <c r="I60" s="19">
        <v>2125</v>
      </c>
      <c r="J60" s="28">
        <v>171000</v>
      </c>
      <c r="K60" s="19">
        <f t="shared" si="3"/>
        <v>72201</v>
      </c>
      <c r="L60" s="19"/>
      <c r="M60" s="19">
        <f t="shared" si="1"/>
        <v>98799</v>
      </c>
      <c r="N60" s="19"/>
      <c r="O60" s="19">
        <f t="shared" si="4"/>
        <v>14000</v>
      </c>
      <c r="P60" s="19"/>
      <c r="Q60" s="19"/>
      <c r="R60" s="9"/>
    </row>
    <row r="61" spans="1:18" s="4" customFormat="1" ht="22.5" outlineLevel="1">
      <c r="A61" s="9"/>
      <c r="B61" s="39" t="s">
        <v>203</v>
      </c>
      <c r="C61" s="10"/>
      <c r="D61" s="19">
        <f>SUBTOTAL(9,D53:D60)</f>
        <v>18590</v>
      </c>
      <c r="E61" s="19">
        <f>SUBTOTAL(9,E53:E60)</f>
        <v>13354</v>
      </c>
      <c r="F61" s="30"/>
      <c r="G61" s="19">
        <f>SUBTOTAL(9,G53:G60)</f>
        <v>1298500</v>
      </c>
      <c r="H61" s="19">
        <f>SUBTOTAL(9,H53:H60)</f>
        <v>18303</v>
      </c>
      <c r="I61" s="19">
        <f>SUBTOTAL(9,I53:I60)</f>
        <v>12619</v>
      </c>
      <c r="J61" s="28">
        <f>SUBTOTAL(9,J53:J60)</f>
        <v>1163000</v>
      </c>
      <c r="K61" s="19">
        <f>SUBTOTAL(9,K53:K60)</f>
        <v>491052</v>
      </c>
      <c r="L61" s="19">
        <f>SUBTOTAL(9,L53:L60)</f>
        <v>0</v>
      </c>
      <c r="M61" s="19">
        <f>SUBTOTAL(9,M53:M60)</f>
        <v>671948</v>
      </c>
      <c r="N61" s="19">
        <f>SUBTOTAL(9,N53:N60)</f>
        <v>0</v>
      </c>
      <c r="O61" s="19">
        <f>SUBTOTAL(9,O53:O60)</f>
        <v>125500</v>
      </c>
      <c r="P61" s="19">
        <f>SUBTOTAL(9,P53:P60)</f>
        <v>10000</v>
      </c>
      <c r="Q61" s="19">
        <f>SUBTOTAL(9,Q53:Q60)</f>
        <v>0</v>
      </c>
      <c r="R61" s="9"/>
    </row>
    <row r="62" spans="1:18" s="5" customFormat="1" ht="12" outlineLevel="2">
      <c r="A62" s="9">
        <v>49</v>
      </c>
      <c r="B62" s="9" t="s">
        <v>329</v>
      </c>
      <c r="C62" s="10" t="s">
        <v>130</v>
      </c>
      <c r="D62" s="19">
        <v>1175</v>
      </c>
      <c r="E62" s="19">
        <v>612</v>
      </c>
      <c r="F62" s="30" t="s">
        <v>131</v>
      </c>
      <c r="G62" s="19">
        <v>121935</v>
      </c>
      <c r="H62" s="19">
        <v>1156</v>
      </c>
      <c r="I62" s="19">
        <v>577</v>
      </c>
      <c r="J62" s="28">
        <v>100000</v>
      </c>
      <c r="K62" s="19">
        <f t="shared" si="3"/>
        <v>42223</v>
      </c>
      <c r="L62" s="19"/>
      <c r="M62" s="19">
        <f t="shared" si="1"/>
        <v>57777</v>
      </c>
      <c r="N62" s="19"/>
      <c r="O62" s="19">
        <f>G62-J62</f>
        <v>21935</v>
      </c>
      <c r="P62" s="19"/>
      <c r="Q62" s="19"/>
      <c r="R62" s="12"/>
    </row>
    <row r="63" spans="1:18" s="4" customFormat="1" ht="33.75" outlineLevel="2">
      <c r="A63" s="9">
        <v>50</v>
      </c>
      <c r="B63" s="9" t="s">
        <v>329</v>
      </c>
      <c r="C63" s="10" t="s">
        <v>132</v>
      </c>
      <c r="D63" s="19">
        <v>1189</v>
      </c>
      <c r="E63" s="19">
        <v>614</v>
      </c>
      <c r="F63" s="30" t="s">
        <v>133</v>
      </c>
      <c r="G63" s="19">
        <v>145109</v>
      </c>
      <c r="H63" s="19">
        <v>1132</v>
      </c>
      <c r="I63" s="19">
        <v>575</v>
      </c>
      <c r="J63" s="28">
        <v>100000</v>
      </c>
      <c r="K63" s="19">
        <f t="shared" si="3"/>
        <v>42223</v>
      </c>
      <c r="L63" s="19"/>
      <c r="M63" s="19">
        <f t="shared" si="1"/>
        <v>57777</v>
      </c>
      <c r="N63" s="19"/>
      <c r="O63" s="19">
        <v>45109</v>
      </c>
      <c r="P63" s="19"/>
      <c r="Q63" s="19"/>
      <c r="R63" s="12"/>
    </row>
    <row r="64" spans="1:18" s="4" customFormat="1" ht="12" outlineLevel="2">
      <c r="A64" s="9">
        <v>51</v>
      </c>
      <c r="B64" s="9" t="s">
        <v>329</v>
      </c>
      <c r="C64" s="10" t="s">
        <v>134</v>
      </c>
      <c r="D64" s="19">
        <v>2115</v>
      </c>
      <c r="E64" s="19">
        <v>1231</v>
      </c>
      <c r="F64" s="30" t="s">
        <v>135</v>
      </c>
      <c r="G64" s="19">
        <v>230000</v>
      </c>
      <c r="H64" s="19">
        <v>2100</v>
      </c>
      <c r="I64" s="19">
        <v>1209</v>
      </c>
      <c r="J64" s="28">
        <v>111000</v>
      </c>
      <c r="K64" s="19">
        <f t="shared" si="3"/>
        <v>46867</v>
      </c>
      <c r="L64" s="19"/>
      <c r="M64" s="19">
        <f t="shared" si="1"/>
        <v>64133</v>
      </c>
      <c r="N64" s="19"/>
      <c r="O64" s="19">
        <f>G64-J64</f>
        <v>119000</v>
      </c>
      <c r="P64" s="19"/>
      <c r="Q64" s="19"/>
      <c r="R64" s="12"/>
    </row>
    <row r="65" spans="1:18" s="4" customFormat="1" ht="12" outlineLevel="2">
      <c r="A65" s="9">
        <v>52</v>
      </c>
      <c r="B65" s="9" t="s">
        <v>329</v>
      </c>
      <c r="C65" s="10" t="s">
        <v>136</v>
      </c>
      <c r="D65" s="19">
        <v>736</v>
      </c>
      <c r="E65" s="19">
        <v>442</v>
      </c>
      <c r="F65" s="30" t="s">
        <v>137</v>
      </c>
      <c r="G65" s="19">
        <v>199114</v>
      </c>
      <c r="H65" s="19">
        <v>695</v>
      </c>
      <c r="I65" s="19">
        <v>396</v>
      </c>
      <c r="J65" s="28">
        <v>100000</v>
      </c>
      <c r="K65" s="19">
        <f t="shared" si="3"/>
        <v>42223</v>
      </c>
      <c r="L65" s="19"/>
      <c r="M65" s="19">
        <f t="shared" si="1"/>
        <v>57777</v>
      </c>
      <c r="N65" s="19"/>
      <c r="O65" s="19">
        <v>69114</v>
      </c>
      <c r="P65" s="19">
        <v>30000</v>
      </c>
      <c r="Q65" s="19"/>
      <c r="R65" s="12"/>
    </row>
    <row r="66" spans="1:18" s="4" customFormat="1" ht="33.75" outlineLevel="2">
      <c r="A66" s="9">
        <v>53</v>
      </c>
      <c r="B66" s="9" t="s">
        <v>329</v>
      </c>
      <c r="C66" s="10" t="s">
        <v>260</v>
      </c>
      <c r="D66" s="19">
        <v>4443</v>
      </c>
      <c r="E66" s="19">
        <v>2513</v>
      </c>
      <c r="F66" s="30" t="s">
        <v>261</v>
      </c>
      <c r="G66" s="19">
        <v>275500</v>
      </c>
      <c r="H66" s="19">
        <v>3980</v>
      </c>
      <c r="I66" s="19">
        <v>2250</v>
      </c>
      <c r="J66" s="28">
        <v>187000</v>
      </c>
      <c r="K66" s="19">
        <f t="shared" si="3"/>
        <v>78957</v>
      </c>
      <c r="L66" s="19"/>
      <c r="M66" s="19">
        <f t="shared" si="1"/>
        <v>108043</v>
      </c>
      <c r="N66" s="19"/>
      <c r="O66" s="19">
        <f>G66-J66-Q66</f>
        <v>38500</v>
      </c>
      <c r="P66" s="19"/>
      <c r="Q66" s="19">
        <v>50000</v>
      </c>
      <c r="R66" s="12"/>
    </row>
    <row r="67" spans="1:18" s="4" customFormat="1" ht="22.5" outlineLevel="1">
      <c r="A67" s="9"/>
      <c r="B67" s="39" t="s">
        <v>204</v>
      </c>
      <c r="C67" s="10"/>
      <c r="D67" s="19">
        <f>SUBTOTAL(9,D62:D66)</f>
        <v>9658</v>
      </c>
      <c r="E67" s="19">
        <f>SUBTOTAL(9,E62:E66)</f>
        <v>5412</v>
      </c>
      <c r="F67" s="30"/>
      <c r="G67" s="19">
        <f>SUBTOTAL(9,G62:G66)</f>
        <v>971658</v>
      </c>
      <c r="H67" s="19">
        <f>SUBTOTAL(9,H62:H66)</f>
        <v>9063</v>
      </c>
      <c r="I67" s="19">
        <f>SUBTOTAL(9,I62:I66)</f>
        <v>5007</v>
      </c>
      <c r="J67" s="28">
        <f>SUBTOTAL(9,J62:J66)</f>
        <v>598000</v>
      </c>
      <c r="K67" s="19">
        <f>SUBTOTAL(9,K62:K66)</f>
        <v>252493</v>
      </c>
      <c r="L67" s="19">
        <f>SUBTOTAL(9,L62:L66)</f>
        <v>0</v>
      </c>
      <c r="M67" s="19">
        <f>SUBTOTAL(9,M62:M66)</f>
        <v>345507</v>
      </c>
      <c r="N67" s="19">
        <f>SUBTOTAL(9,N62:N66)</f>
        <v>0</v>
      </c>
      <c r="O67" s="19">
        <f>SUBTOTAL(9,O62:O66)</f>
        <v>293658</v>
      </c>
      <c r="P67" s="19">
        <f>SUBTOTAL(9,P62:P66)</f>
        <v>30000</v>
      </c>
      <c r="Q67" s="19">
        <f>SUBTOTAL(9,Q62:Q66)</f>
        <v>50000</v>
      </c>
      <c r="R67" s="12"/>
    </row>
    <row r="68" spans="1:18" s="4" customFormat="1" ht="22.5" outlineLevel="2">
      <c r="A68" s="9">
        <v>54</v>
      </c>
      <c r="B68" s="9" t="s">
        <v>330</v>
      </c>
      <c r="C68" s="10" t="s">
        <v>33</v>
      </c>
      <c r="D68" s="19">
        <v>5272</v>
      </c>
      <c r="E68" s="19">
        <v>3630</v>
      </c>
      <c r="F68" s="30" t="s">
        <v>138</v>
      </c>
      <c r="G68" s="19">
        <v>480000</v>
      </c>
      <c r="H68" s="19">
        <v>5000</v>
      </c>
      <c r="I68" s="19">
        <v>3500</v>
      </c>
      <c r="J68" s="28">
        <v>281000</v>
      </c>
      <c r="K68" s="19">
        <f t="shared" si="3"/>
        <v>118646</v>
      </c>
      <c r="L68" s="19"/>
      <c r="M68" s="19">
        <f t="shared" si="1"/>
        <v>162354</v>
      </c>
      <c r="N68" s="19"/>
      <c r="O68" s="19"/>
      <c r="P68" s="19">
        <v>199000</v>
      </c>
      <c r="Q68" s="22"/>
      <c r="R68" s="12"/>
    </row>
    <row r="69" spans="1:18" s="4" customFormat="1" ht="22.5" outlineLevel="2">
      <c r="A69" s="9">
        <v>55</v>
      </c>
      <c r="B69" s="9" t="s">
        <v>330</v>
      </c>
      <c r="C69" s="10" t="s">
        <v>139</v>
      </c>
      <c r="D69" s="19">
        <v>4692</v>
      </c>
      <c r="E69" s="19">
        <v>3144</v>
      </c>
      <c r="F69" s="30" t="s">
        <v>140</v>
      </c>
      <c r="G69" s="19">
        <v>250000</v>
      </c>
      <c r="H69" s="19">
        <v>4500</v>
      </c>
      <c r="I69" s="19">
        <v>3000</v>
      </c>
      <c r="J69" s="28">
        <v>243000</v>
      </c>
      <c r="K69" s="19">
        <f t="shared" si="3"/>
        <v>102602</v>
      </c>
      <c r="L69" s="19"/>
      <c r="M69" s="19">
        <f t="shared" si="1"/>
        <v>140398</v>
      </c>
      <c r="N69" s="19"/>
      <c r="O69" s="19">
        <v>7000</v>
      </c>
      <c r="P69" s="19"/>
      <c r="Q69" s="20"/>
      <c r="R69" s="12"/>
    </row>
    <row r="70" spans="1:18" s="4" customFormat="1" ht="45" outlineLevel="2">
      <c r="A70" s="9">
        <v>56</v>
      </c>
      <c r="B70" s="9" t="s">
        <v>330</v>
      </c>
      <c r="C70" s="10" t="s">
        <v>34</v>
      </c>
      <c r="D70" s="19">
        <v>5066</v>
      </c>
      <c r="E70" s="19">
        <v>3290</v>
      </c>
      <c r="F70" s="30" t="s">
        <v>141</v>
      </c>
      <c r="G70" s="19">
        <v>330000</v>
      </c>
      <c r="H70" s="19">
        <v>4900</v>
      </c>
      <c r="I70" s="19">
        <v>3100</v>
      </c>
      <c r="J70" s="28">
        <v>253000</v>
      </c>
      <c r="K70" s="19">
        <f t="shared" si="3"/>
        <v>106824</v>
      </c>
      <c r="L70" s="19"/>
      <c r="M70" s="19">
        <f t="shared" si="1"/>
        <v>146176</v>
      </c>
      <c r="N70" s="19"/>
      <c r="O70" s="19"/>
      <c r="P70" s="19">
        <v>77000</v>
      </c>
      <c r="Q70" s="19"/>
      <c r="R70" s="12"/>
    </row>
    <row r="71" spans="1:18" s="4" customFormat="1" ht="22.5" outlineLevel="2">
      <c r="A71" s="9">
        <v>57</v>
      </c>
      <c r="B71" s="9" t="s">
        <v>330</v>
      </c>
      <c r="C71" s="10" t="s">
        <v>55</v>
      </c>
      <c r="D71" s="19">
        <v>6751</v>
      </c>
      <c r="E71" s="19">
        <v>4367</v>
      </c>
      <c r="F71" s="30" t="s">
        <v>142</v>
      </c>
      <c r="G71" s="19">
        <v>495000</v>
      </c>
      <c r="H71" s="19">
        <v>6500</v>
      </c>
      <c r="I71" s="19">
        <v>4100</v>
      </c>
      <c r="J71" s="28">
        <v>335000</v>
      </c>
      <c r="K71" s="19">
        <f t="shared" si="3"/>
        <v>141447</v>
      </c>
      <c r="L71" s="19"/>
      <c r="M71" s="19">
        <f t="shared" si="1"/>
        <v>193553</v>
      </c>
      <c r="N71" s="19"/>
      <c r="O71" s="19"/>
      <c r="P71" s="19">
        <v>160000</v>
      </c>
      <c r="Q71" s="22"/>
      <c r="R71" s="12"/>
    </row>
    <row r="72" spans="1:18" s="6" customFormat="1" ht="33.75" outlineLevel="2">
      <c r="A72" s="9">
        <v>58</v>
      </c>
      <c r="B72" s="9" t="s">
        <v>330</v>
      </c>
      <c r="C72" s="10" t="s">
        <v>143</v>
      </c>
      <c r="D72" s="19">
        <v>4767</v>
      </c>
      <c r="E72" s="19">
        <v>3096</v>
      </c>
      <c r="F72" s="30" t="s">
        <v>144</v>
      </c>
      <c r="G72" s="19">
        <v>250000</v>
      </c>
      <c r="H72" s="19">
        <v>4700</v>
      </c>
      <c r="I72" s="19">
        <v>3000</v>
      </c>
      <c r="J72" s="28">
        <v>244000</v>
      </c>
      <c r="K72" s="19">
        <f t="shared" si="3"/>
        <v>103024</v>
      </c>
      <c r="L72" s="19"/>
      <c r="M72" s="19">
        <f t="shared" si="1"/>
        <v>140976</v>
      </c>
      <c r="N72" s="19"/>
      <c r="O72" s="19"/>
      <c r="P72" s="19">
        <v>6000</v>
      </c>
      <c r="Q72" s="20"/>
      <c r="R72" s="12"/>
    </row>
    <row r="73" spans="1:18" s="4" customFormat="1" ht="45" outlineLevel="2">
      <c r="A73" s="9">
        <v>59</v>
      </c>
      <c r="B73" s="9" t="s">
        <v>330</v>
      </c>
      <c r="C73" s="10" t="s">
        <v>242</v>
      </c>
      <c r="D73" s="19">
        <v>5942</v>
      </c>
      <c r="E73" s="19">
        <v>3860</v>
      </c>
      <c r="F73" s="30" t="s">
        <v>243</v>
      </c>
      <c r="G73" s="19">
        <v>330000</v>
      </c>
      <c r="H73" s="19">
        <v>5700</v>
      </c>
      <c r="I73" s="19">
        <v>3700</v>
      </c>
      <c r="J73" s="28">
        <v>301000</v>
      </c>
      <c r="K73" s="19">
        <f t="shared" si="3"/>
        <v>127091</v>
      </c>
      <c r="L73" s="19"/>
      <c r="M73" s="19">
        <f t="shared" si="1"/>
        <v>173909</v>
      </c>
      <c r="N73" s="19"/>
      <c r="O73" s="19"/>
      <c r="P73" s="19">
        <v>29000</v>
      </c>
      <c r="Q73" s="22"/>
      <c r="R73" s="12"/>
    </row>
    <row r="74" spans="1:18" s="4" customFormat="1" ht="33.75" outlineLevel="2">
      <c r="A74" s="9">
        <v>60</v>
      </c>
      <c r="B74" s="9" t="s">
        <v>330</v>
      </c>
      <c r="C74" s="10" t="s">
        <v>244</v>
      </c>
      <c r="D74" s="19">
        <v>5394</v>
      </c>
      <c r="E74" s="19">
        <v>3496</v>
      </c>
      <c r="F74" s="30" t="s">
        <v>245</v>
      </c>
      <c r="G74" s="19">
        <v>280000</v>
      </c>
      <c r="H74" s="19">
        <v>5200</v>
      </c>
      <c r="I74" s="19">
        <v>3300</v>
      </c>
      <c r="J74" s="28">
        <v>269000</v>
      </c>
      <c r="K74" s="19">
        <f t="shared" si="3"/>
        <v>113579</v>
      </c>
      <c r="L74" s="19"/>
      <c r="M74" s="19">
        <f t="shared" si="1"/>
        <v>155421</v>
      </c>
      <c r="N74" s="19"/>
      <c r="O74" s="19"/>
      <c r="P74" s="19">
        <v>11000</v>
      </c>
      <c r="Q74" s="20"/>
      <c r="R74" s="12"/>
    </row>
    <row r="75" spans="1:18" s="4" customFormat="1" ht="22.5" outlineLevel="1">
      <c r="A75" s="9"/>
      <c r="B75" s="39" t="s">
        <v>205</v>
      </c>
      <c r="C75" s="10"/>
      <c r="D75" s="19">
        <f>SUBTOTAL(9,D68:D74)</f>
        <v>37884</v>
      </c>
      <c r="E75" s="19">
        <f>SUBTOTAL(9,E68:E74)</f>
        <v>24883</v>
      </c>
      <c r="F75" s="30"/>
      <c r="G75" s="19">
        <f>SUBTOTAL(9,G68:G74)</f>
        <v>2415000</v>
      </c>
      <c r="H75" s="19">
        <f>SUBTOTAL(9,H68:H74)</f>
        <v>36500</v>
      </c>
      <c r="I75" s="19">
        <f>SUBTOTAL(9,I68:I74)</f>
        <v>23700</v>
      </c>
      <c r="J75" s="28">
        <f>SUBTOTAL(9,J68:J74)</f>
        <v>1926000</v>
      </c>
      <c r="K75" s="19">
        <f>SUBTOTAL(9,K68:K74)</f>
        <v>813213</v>
      </c>
      <c r="L75" s="19">
        <f>SUBTOTAL(9,L68:L74)</f>
        <v>0</v>
      </c>
      <c r="M75" s="19">
        <f>SUBTOTAL(9,M68:M74)</f>
        <v>1112787</v>
      </c>
      <c r="N75" s="19">
        <f>SUBTOTAL(9,N68:N74)</f>
        <v>0</v>
      </c>
      <c r="O75" s="19">
        <f>SUBTOTAL(9,O68:O74)</f>
        <v>7000</v>
      </c>
      <c r="P75" s="19">
        <f>SUBTOTAL(9,P68:P74)</f>
        <v>482000</v>
      </c>
      <c r="Q75" s="20">
        <f>SUBTOTAL(9,Q68:Q74)</f>
        <v>0</v>
      </c>
      <c r="R75" s="12"/>
    </row>
    <row r="76" spans="1:18" s="4" customFormat="1" ht="22.5" outlineLevel="2">
      <c r="A76" s="9">
        <v>61</v>
      </c>
      <c r="B76" s="9" t="s">
        <v>35</v>
      </c>
      <c r="C76" s="10" t="s">
        <v>84</v>
      </c>
      <c r="D76" s="19">
        <v>1062</v>
      </c>
      <c r="E76" s="19">
        <v>586</v>
      </c>
      <c r="F76" s="30" t="s">
        <v>85</v>
      </c>
      <c r="G76" s="19">
        <v>116000</v>
      </c>
      <c r="H76" s="19">
        <v>1008</v>
      </c>
      <c r="I76" s="19">
        <v>498</v>
      </c>
      <c r="J76" s="28">
        <v>100000</v>
      </c>
      <c r="K76" s="19">
        <f t="shared" si="3"/>
        <v>42223</v>
      </c>
      <c r="L76" s="19"/>
      <c r="M76" s="19">
        <f t="shared" si="1"/>
        <v>57777</v>
      </c>
      <c r="N76" s="19"/>
      <c r="O76" s="19"/>
      <c r="P76" s="19">
        <f>G76-J76</f>
        <v>16000</v>
      </c>
      <c r="Q76" s="19"/>
      <c r="R76" s="21"/>
    </row>
    <row r="77" spans="1:18" s="4" customFormat="1" ht="33.75" outlineLevel="2">
      <c r="A77" s="9">
        <v>62</v>
      </c>
      <c r="B77" s="10" t="s">
        <v>35</v>
      </c>
      <c r="C77" s="12" t="s">
        <v>86</v>
      </c>
      <c r="D77" s="19">
        <v>589</v>
      </c>
      <c r="E77" s="19">
        <v>367</v>
      </c>
      <c r="F77" s="30" t="s">
        <v>176</v>
      </c>
      <c r="G77" s="19">
        <v>105000</v>
      </c>
      <c r="H77" s="19">
        <v>531</v>
      </c>
      <c r="I77" s="19">
        <v>298</v>
      </c>
      <c r="J77" s="28">
        <v>100000</v>
      </c>
      <c r="K77" s="19">
        <f t="shared" si="3"/>
        <v>42223</v>
      </c>
      <c r="L77" s="19"/>
      <c r="M77" s="19">
        <f t="shared" si="1"/>
        <v>57777</v>
      </c>
      <c r="N77" s="19"/>
      <c r="O77" s="19">
        <f>G77-J77</f>
        <v>5000</v>
      </c>
      <c r="P77" s="19"/>
      <c r="Q77" s="19"/>
      <c r="R77" s="21"/>
    </row>
    <row r="78" spans="1:18" s="4" customFormat="1" ht="12" outlineLevel="2">
      <c r="A78" s="9">
        <v>63</v>
      </c>
      <c r="B78" s="10" t="s">
        <v>35</v>
      </c>
      <c r="C78" s="10" t="s">
        <v>87</v>
      </c>
      <c r="D78" s="19">
        <v>2107</v>
      </c>
      <c r="E78" s="19">
        <v>1260</v>
      </c>
      <c r="F78" s="30" t="s">
        <v>165</v>
      </c>
      <c r="G78" s="19">
        <f>136000-11500</f>
        <v>124500</v>
      </c>
      <c r="H78" s="19">
        <v>2001</v>
      </c>
      <c r="I78" s="19">
        <v>1071</v>
      </c>
      <c r="J78" s="28">
        <v>100000</v>
      </c>
      <c r="K78" s="19">
        <f t="shared" si="3"/>
        <v>42223</v>
      </c>
      <c r="L78" s="19"/>
      <c r="M78" s="19">
        <f t="shared" si="1"/>
        <v>57777</v>
      </c>
      <c r="N78" s="19"/>
      <c r="O78" s="19">
        <v>4500</v>
      </c>
      <c r="P78" s="19">
        <v>20000</v>
      </c>
      <c r="Q78" s="19"/>
      <c r="R78" s="21"/>
    </row>
    <row r="79" spans="1:18" s="8" customFormat="1" ht="12" outlineLevel="2">
      <c r="A79" s="9">
        <v>64</v>
      </c>
      <c r="B79" s="9" t="s">
        <v>35</v>
      </c>
      <c r="C79" s="10" t="s">
        <v>249</v>
      </c>
      <c r="D79" s="19">
        <v>5420</v>
      </c>
      <c r="E79" s="19">
        <v>3280</v>
      </c>
      <c r="F79" s="30" t="s">
        <v>250</v>
      </c>
      <c r="G79" s="19">
        <v>500000</v>
      </c>
      <c r="H79" s="19">
        <v>5189</v>
      </c>
      <c r="I79" s="19">
        <v>2788</v>
      </c>
      <c r="J79" s="28">
        <v>234000</v>
      </c>
      <c r="K79" s="19">
        <f t="shared" si="3"/>
        <v>98801</v>
      </c>
      <c r="L79" s="19"/>
      <c r="M79" s="19">
        <f t="shared" si="1"/>
        <v>135199</v>
      </c>
      <c r="N79" s="19"/>
      <c r="O79" s="19">
        <f>G79-J79</f>
        <v>266000</v>
      </c>
      <c r="P79" s="19"/>
      <c r="Q79" s="19"/>
      <c r="R79" s="21"/>
    </row>
    <row r="80" spans="1:18" s="8" customFormat="1" ht="22.5" outlineLevel="1">
      <c r="A80" s="9"/>
      <c r="B80" s="39" t="s">
        <v>206</v>
      </c>
      <c r="C80" s="10"/>
      <c r="D80" s="19">
        <f>SUBTOTAL(9,D76:D79)</f>
        <v>9178</v>
      </c>
      <c r="E80" s="19">
        <f>SUBTOTAL(9,E76:E79)</f>
        <v>5493</v>
      </c>
      <c r="F80" s="30"/>
      <c r="G80" s="19">
        <f>SUBTOTAL(9,G76:G79)</f>
        <v>845500</v>
      </c>
      <c r="H80" s="19">
        <f>SUBTOTAL(9,H76:H79)</f>
        <v>8729</v>
      </c>
      <c r="I80" s="19">
        <f>SUBTOTAL(9,I76:I79)</f>
        <v>4655</v>
      </c>
      <c r="J80" s="28">
        <f>SUBTOTAL(9,J76:J79)</f>
        <v>534000</v>
      </c>
      <c r="K80" s="19">
        <f>SUBTOTAL(9,K76:K79)</f>
        <v>225470</v>
      </c>
      <c r="L80" s="19">
        <f>SUBTOTAL(9,L76:L79)</f>
        <v>0</v>
      </c>
      <c r="M80" s="19">
        <f>SUBTOTAL(9,M76:M79)</f>
        <v>308530</v>
      </c>
      <c r="N80" s="19">
        <f>SUBTOTAL(9,N76:N79)</f>
        <v>0</v>
      </c>
      <c r="O80" s="19">
        <f>SUBTOTAL(9,O76:O79)</f>
        <v>275500</v>
      </c>
      <c r="P80" s="19">
        <f>SUBTOTAL(9,P76:P79)</f>
        <v>36000</v>
      </c>
      <c r="Q80" s="19">
        <f>SUBTOTAL(9,Q76:Q79)</f>
        <v>0</v>
      </c>
      <c r="R80" s="21"/>
    </row>
    <row r="81" spans="1:18" s="8" customFormat="1" ht="12" outlineLevel="2">
      <c r="A81" s="9">
        <v>65</v>
      </c>
      <c r="B81" s="9" t="s">
        <v>331</v>
      </c>
      <c r="C81" s="10" t="s">
        <v>37</v>
      </c>
      <c r="D81" s="19">
        <v>6836</v>
      </c>
      <c r="E81" s="19">
        <v>3552</v>
      </c>
      <c r="F81" s="30" t="s">
        <v>88</v>
      </c>
      <c r="G81" s="19">
        <v>341325</v>
      </c>
      <c r="H81" s="19">
        <v>6797</v>
      </c>
      <c r="I81" s="19">
        <v>3177</v>
      </c>
      <c r="J81" s="28">
        <v>275000</v>
      </c>
      <c r="K81" s="19">
        <f t="shared" ref="K81:K118" si="5">J81-M81</f>
        <v>116113</v>
      </c>
      <c r="L81" s="20"/>
      <c r="M81" s="19">
        <f t="shared" si="1"/>
        <v>158887</v>
      </c>
      <c r="N81" s="19"/>
      <c r="O81" s="19">
        <v>66325</v>
      </c>
      <c r="P81" s="19"/>
      <c r="Q81" s="19"/>
      <c r="R81" s="21"/>
    </row>
    <row r="82" spans="1:18" s="4" customFormat="1" ht="12" outlineLevel="2">
      <c r="A82" s="9">
        <v>66</v>
      </c>
      <c r="B82" s="9" t="s">
        <v>331</v>
      </c>
      <c r="C82" s="10" t="s">
        <v>36</v>
      </c>
      <c r="D82" s="19">
        <v>4456</v>
      </c>
      <c r="E82" s="19">
        <v>2816</v>
      </c>
      <c r="F82" s="30" t="s">
        <v>89</v>
      </c>
      <c r="G82" s="19">
        <v>248633</v>
      </c>
      <c r="H82" s="19">
        <v>4408</v>
      </c>
      <c r="I82" s="19">
        <v>2506</v>
      </c>
      <c r="J82" s="28">
        <v>208000</v>
      </c>
      <c r="K82" s="19">
        <f t="shared" si="5"/>
        <v>87824</v>
      </c>
      <c r="L82" s="20"/>
      <c r="M82" s="19">
        <f t="shared" ref="M82:M155" si="6">ROUND(J82*20300000/35135000,0)</f>
        <v>120176</v>
      </c>
      <c r="N82" s="19"/>
      <c r="O82" s="19">
        <v>40633</v>
      </c>
      <c r="P82" s="19"/>
      <c r="Q82" s="13"/>
      <c r="R82" s="12"/>
    </row>
    <row r="83" spans="1:18" s="4" customFormat="1" ht="12" outlineLevel="2">
      <c r="A83" s="9">
        <v>67</v>
      </c>
      <c r="B83" s="9" t="s">
        <v>331</v>
      </c>
      <c r="C83" s="12" t="s">
        <v>90</v>
      </c>
      <c r="D83" s="20">
        <v>5118</v>
      </c>
      <c r="E83" s="20">
        <v>3150</v>
      </c>
      <c r="F83" s="32" t="s">
        <v>91</v>
      </c>
      <c r="G83" s="20">
        <v>231000</v>
      </c>
      <c r="H83" s="20">
        <v>5028</v>
      </c>
      <c r="I83" s="20">
        <v>2518</v>
      </c>
      <c r="J83" s="28">
        <v>215000</v>
      </c>
      <c r="K83" s="19">
        <f t="shared" si="5"/>
        <v>90779</v>
      </c>
      <c r="L83" s="20"/>
      <c r="M83" s="19">
        <f t="shared" si="6"/>
        <v>124221</v>
      </c>
      <c r="N83" s="20"/>
      <c r="O83" s="20"/>
      <c r="P83" s="20">
        <v>16000</v>
      </c>
      <c r="Q83" s="20"/>
      <c r="R83" s="12"/>
    </row>
    <row r="84" spans="1:18" s="4" customFormat="1" ht="12" outlineLevel="2">
      <c r="A84" s="9">
        <v>68</v>
      </c>
      <c r="B84" s="9" t="s">
        <v>331</v>
      </c>
      <c r="C84" s="12" t="s">
        <v>38</v>
      </c>
      <c r="D84" s="20">
        <v>6902</v>
      </c>
      <c r="E84" s="20">
        <v>4237</v>
      </c>
      <c r="F84" s="31" t="s">
        <v>92</v>
      </c>
      <c r="G84" s="20">
        <v>417572</v>
      </c>
      <c r="H84" s="20">
        <v>6636</v>
      </c>
      <c r="I84" s="20">
        <v>3583</v>
      </c>
      <c r="J84" s="28">
        <v>301000</v>
      </c>
      <c r="K84" s="19">
        <f t="shared" si="5"/>
        <v>127091</v>
      </c>
      <c r="L84" s="20"/>
      <c r="M84" s="19">
        <f t="shared" si="6"/>
        <v>173909</v>
      </c>
      <c r="N84" s="20"/>
      <c r="O84" s="20"/>
      <c r="P84" s="20">
        <v>116572</v>
      </c>
      <c r="Q84" s="20"/>
      <c r="R84" s="12"/>
    </row>
    <row r="85" spans="1:18" s="4" customFormat="1" ht="12" outlineLevel="2">
      <c r="A85" s="9">
        <v>69</v>
      </c>
      <c r="B85" s="9" t="s">
        <v>331</v>
      </c>
      <c r="C85" s="12" t="s">
        <v>93</v>
      </c>
      <c r="D85" s="19">
        <v>5175</v>
      </c>
      <c r="E85" s="19">
        <v>3098</v>
      </c>
      <c r="F85" s="30" t="s">
        <v>293</v>
      </c>
      <c r="G85" s="19">
        <v>285599</v>
      </c>
      <c r="H85" s="19">
        <v>5070</v>
      </c>
      <c r="I85" s="19">
        <v>2883</v>
      </c>
      <c r="J85" s="28">
        <v>240000</v>
      </c>
      <c r="K85" s="19">
        <f t="shared" si="5"/>
        <v>101335</v>
      </c>
      <c r="L85" s="20"/>
      <c r="M85" s="19">
        <f t="shared" si="6"/>
        <v>138665</v>
      </c>
      <c r="N85" s="19"/>
      <c r="O85" s="19">
        <v>45599</v>
      </c>
      <c r="P85" s="19"/>
      <c r="Q85" s="19"/>
      <c r="R85" s="12"/>
    </row>
    <row r="86" spans="1:18" s="4" customFormat="1" ht="12" outlineLevel="2">
      <c r="A86" s="9">
        <v>70</v>
      </c>
      <c r="B86" s="9" t="s">
        <v>331</v>
      </c>
      <c r="C86" s="12" t="s">
        <v>94</v>
      </c>
      <c r="D86" s="20">
        <v>5282</v>
      </c>
      <c r="E86" s="20">
        <v>2767</v>
      </c>
      <c r="F86" s="32" t="s">
        <v>95</v>
      </c>
      <c r="G86" s="20">
        <v>299713</v>
      </c>
      <c r="H86" s="20">
        <v>5173</v>
      </c>
      <c r="I86" s="20">
        <v>2596</v>
      </c>
      <c r="J86" s="28">
        <v>221000</v>
      </c>
      <c r="K86" s="19">
        <f t="shared" si="5"/>
        <v>93313</v>
      </c>
      <c r="L86" s="20"/>
      <c r="M86" s="19">
        <f t="shared" si="6"/>
        <v>127687</v>
      </c>
      <c r="N86" s="20"/>
      <c r="O86" s="20">
        <v>78713</v>
      </c>
      <c r="P86" s="20"/>
      <c r="Q86" s="20"/>
      <c r="R86" s="12"/>
    </row>
    <row r="87" spans="1:18" s="4" customFormat="1" ht="12" outlineLevel="2">
      <c r="A87" s="9">
        <v>71</v>
      </c>
      <c r="B87" s="9" t="s">
        <v>331</v>
      </c>
      <c r="C87" s="12" t="s">
        <v>294</v>
      </c>
      <c r="D87" s="20">
        <v>4071</v>
      </c>
      <c r="E87" s="20">
        <v>2350</v>
      </c>
      <c r="F87" s="32" t="s">
        <v>295</v>
      </c>
      <c r="G87" s="20">
        <v>459000</v>
      </c>
      <c r="H87" s="20">
        <v>4020</v>
      </c>
      <c r="I87" s="20">
        <v>2181</v>
      </c>
      <c r="J87" s="28">
        <v>183000</v>
      </c>
      <c r="K87" s="19">
        <f t="shared" si="5"/>
        <v>77268</v>
      </c>
      <c r="L87" s="20"/>
      <c r="M87" s="19">
        <f t="shared" si="6"/>
        <v>105732</v>
      </c>
      <c r="N87" s="20"/>
      <c r="O87" s="20">
        <v>59000</v>
      </c>
      <c r="P87" s="20"/>
      <c r="Q87" s="20">
        <v>217000</v>
      </c>
      <c r="R87" s="12"/>
    </row>
    <row r="88" spans="1:18" s="4" customFormat="1" ht="22.5" outlineLevel="1">
      <c r="A88" s="9"/>
      <c r="B88" s="39" t="s">
        <v>207</v>
      </c>
      <c r="C88" s="12"/>
      <c r="D88" s="20">
        <f>SUBTOTAL(9,D81:D87)</f>
        <v>37840</v>
      </c>
      <c r="E88" s="20">
        <f>SUBTOTAL(9,E81:E87)</f>
        <v>21970</v>
      </c>
      <c r="F88" s="32"/>
      <c r="G88" s="20">
        <f>SUBTOTAL(9,G81:G87)</f>
        <v>2282842</v>
      </c>
      <c r="H88" s="20">
        <f>SUBTOTAL(9,H81:H87)</f>
        <v>37132</v>
      </c>
      <c r="I88" s="20">
        <f>SUBTOTAL(9,I81:I87)</f>
        <v>19444</v>
      </c>
      <c r="J88" s="28">
        <f>SUBTOTAL(9,J81:J87)</f>
        <v>1643000</v>
      </c>
      <c r="K88" s="19">
        <f>SUBTOTAL(9,K81:K87)</f>
        <v>693723</v>
      </c>
      <c r="L88" s="20">
        <f>SUBTOTAL(9,L81:L87)</f>
        <v>0</v>
      </c>
      <c r="M88" s="19">
        <f>SUBTOTAL(9,M81:M87)</f>
        <v>949277</v>
      </c>
      <c r="N88" s="20">
        <f>SUBTOTAL(9,N81:N87)</f>
        <v>0</v>
      </c>
      <c r="O88" s="20">
        <f>SUBTOTAL(9,O81:O87)</f>
        <v>290270</v>
      </c>
      <c r="P88" s="20">
        <f>SUBTOTAL(9,P81:P87)</f>
        <v>132572</v>
      </c>
      <c r="Q88" s="20">
        <f>SUBTOTAL(9,Q81:Q87)</f>
        <v>217000</v>
      </c>
      <c r="R88" s="12"/>
    </row>
    <row r="89" spans="1:18" s="4" customFormat="1" ht="12" outlineLevel="2">
      <c r="A89" s="9">
        <v>72</v>
      </c>
      <c r="B89" s="9" t="s">
        <v>332</v>
      </c>
      <c r="C89" s="10" t="s">
        <v>39</v>
      </c>
      <c r="D89" s="19">
        <v>1649</v>
      </c>
      <c r="E89" s="19">
        <v>1188</v>
      </c>
      <c r="F89" s="30" t="s">
        <v>98</v>
      </c>
      <c r="G89" s="19">
        <v>115000</v>
      </c>
      <c r="H89" s="19">
        <v>1573</v>
      </c>
      <c r="I89" s="19">
        <v>1098</v>
      </c>
      <c r="J89" s="28">
        <v>100000</v>
      </c>
      <c r="K89" s="19">
        <f t="shared" si="5"/>
        <v>42223</v>
      </c>
      <c r="L89" s="19"/>
      <c r="M89" s="19">
        <f t="shared" si="6"/>
        <v>57777</v>
      </c>
      <c r="N89" s="19"/>
      <c r="O89" s="19">
        <v>15000</v>
      </c>
      <c r="P89" s="20"/>
      <c r="Q89" s="20"/>
      <c r="R89" s="12"/>
    </row>
    <row r="90" spans="1:18" s="4" customFormat="1" ht="12" outlineLevel="2">
      <c r="A90" s="9">
        <v>73</v>
      </c>
      <c r="B90" s="9" t="s">
        <v>332</v>
      </c>
      <c r="C90" s="10" t="s">
        <v>99</v>
      </c>
      <c r="D90" s="19">
        <v>591</v>
      </c>
      <c r="E90" s="19">
        <v>355</v>
      </c>
      <c r="F90" s="30" t="s">
        <v>100</v>
      </c>
      <c r="G90" s="19">
        <v>130000</v>
      </c>
      <c r="H90" s="19">
        <v>563</v>
      </c>
      <c r="I90" s="19">
        <v>328</v>
      </c>
      <c r="J90" s="28">
        <v>100000</v>
      </c>
      <c r="K90" s="19">
        <f t="shared" si="5"/>
        <v>42223</v>
      </c>
      <c r="L90" s="19"/>
      <c r="M90" s="19">
        <f t="shared" si="6"/>
        <v>57777</v>
      </c>
      <c r="N90" s="19"/>
      <c r="O90" s="19">
        <v>30000</v>
      </c>
      <c r="P90" s="19"/>
      <c r="Q90" s="19"/>
      <c r="R90" s="12"/>
    </row>
    <row r="91" spans="1:18" s="4" customFormat="1" ht="22.5" outlineLevel="2">
      <c r="A91" s="9">
        <v>74</v>
      </c>
      <c r="B91" s="9" t="s">
        <v>332</v>
      </c>
      <c r="C91" s="9" t="s">
        <v>101</v>
      </c>
      <c r="D91" s="19">
        <v>2322</v>
      </c>
      <c r="E91" s="19">
        <v>1659</v>
      </c>
      <c r="F91" s="30" t="s">
        <v>164</v>
      </c>
      <c r="G91" s="19">
        <v>150000</v>
      </c>
      <c r="H91" s="19">
        <v>2215</v>
      </c>
      <c r="I91" s="19">
        <v>1532</v>
      </c>
      <c r="J91" s="28">
        <v>137000</v>
      </c>
      <c r="K91" s="19">
        <f t="shared" si="5"/>
        <v>57845</v>
      </c>
      <c r="L91" s="19"/>
      <c r="M91" s="19">
        <f t="shared" si="6"/>
        <v>79155</v>
      </c>
      <c r="N91" s="19"/>
      <c r="O91" s="19">
        <v>13000</v>
      </c>
      <c r="P91" s="20"/>
      <c r="Q91" s="20"/>
      <c r="R91" s="12"/>
    </row>
    <row r="92" spans="1:18" s="6" customFormat="1" ht="12" outlineLevel="2">
      <c r="A92" s="9">
        <v>75</v>
      </c>
      <c r="B92" s="9" t="s">
        <v>332</v>
      </c>
      <c r="C92" s="9" t="s">
        <v>224</v>
      </c>
      <c r="D92" s="19">
        <v>1955</v>
      </c>
      <c r="E92" s="19">
        <v>1173</v>
      </c>
      <c r="F92" s="30" t="s">
        <v>225</v>
      </c>
      <c r="G92" s="19">
        <v>120000</v>
      </c>
      <c r="H92" s="19">
        <v>1865</v>
      </c>
      <c r="I92" s="19">
        <v>1085</v>
      </c>
      <c r="J92" s="28">
        <v>100000</v>
      </c>
      <c r="K92" s="19">
        <f t="shared" si="5"/>
        <v>42223</v>
      </c>
      <c r="L92" s="19"/>
      <c r="M92" s="19">
        <f t="shared" si="6"/>
        <v>57777</v>
      </c>
      <c r="N92" s="19"/>
      <c r="O92" s="19">
        <v>20000</v>
      </c>
      <c r="P92" s="20"/>
      <c r="Q92" s="20"/>
      <c r="R92" s="12"/>
    </row>
    <row r="93" spans="1:18" s="6" customFormat="1" ht="22.5" outlineLevel="2">
      <c r="A93" s="9">
        <v>76</v>
      </c>
      <c r="B93" s="9" t="s">
        <v>332</v>
      </c>
      <c r="C93" s="41" t="s">
        <v>382</v>
      </c>
      <c r="D93" s="38">
        <v>2540</v>
      </c>
      <c r="E93" s="38">
        <v>1650</v>
      </c>
      <c r="F93" s="30" t="s">
        <v>383</v>
      </c>
      <c r="G93" s="41">
        <v>180000</v>
      </c>
      <c r="H93" s="38">
        <v>2423</v>
      </c>
      <c r="I93" s="38">
        <v>1517</v>
      </c>
      <c r="J93" s="27">
        <v>138000</v>
      </c>
      <c r="K93" s="41">
        <v>41400</v>
      </c>
      <c r="L93" s="41"/>
      <c r="M93" s="19">
        <f t="shared" si="6"/>
        <v>79732</v>
      </c>
      <c r="N93" s="41"/>
      <c r="O93" s="41">
        <v>42000</v>
      </c>
      <c r="P93" s="41"/>
      <c r="Q93" s="41"/>
      <c r="R93" s="12"/>
    </row>
    <row r="94" spans="1:18" s="6" customFormat="1" ht="22.5" outlineLevel="1">
      <c r="A94" s="9"/>
      <c r="B94" s="39" t="s">
        <v>208</v>
      </c>
      <c r="C94" s="41"/>
      <c r="D94" s="38">
        <f>SUBTOTAL(9,D89:D93)</f>
        <v>9057</v>
      </c>
      <c r="E94" s="38">
        <f>SUBTOTAL(9,E89:E93)</f>
        <v>6025</v>
      </c>
      <c r="F94" s="30"/>
      <c r="G94" s="41">
        <f>SUBTOTAL(9,G89:G93)</f>
        <v>695000</v>
      </c>
      <c r="H94" s="38">
        <f>SUBTOTAL(9,H89:H93)</f>
        <v>8639</v>
      </c>
      <c r="I94" s="38">
        <f>SUBTOTAL(9,I89:I93)</f>
        <v>5560</v>
      </c>
      <c r="J94" s="27">
        <f>SUBTOTAL(9,J89:J93)</f>
        <v>575000</v>
      </c>
      <c r="K94" s="41">
        <f>SUBTOTAL(9,K89:K93)</f>
        <v>225914</v>
      </c>
      <c r="L94" s="41">
        <f>SUBTOTAL(9,L89:L93)</f>
        <v>0</v>
      </c>
      <c r="M94" s="19">
        <f>SUBTOTAL(9,M89:M93)</f>
        <v>332218</v>
      </c>
      <c r="N94" s="41">
        <f>SUBTOTAL(9,N89:N93)</f>
        <v>0</v>
      </c>
      <c r="O94" s="41">
        <f>SUBTOTAL(9,O89:O93)</f>
        <v>120000</v>
      </c>
      <c r="P94" s="41">
        <f>SUBTOTAL(9,P89:P93)</f>
        <v>0</v>
      </c>
      <c r="Q94" s="41">
        <f>SUBTOTAL(9,Q89:Q93)</f>
        <v>0</v>
      </c>
      <c r="R94" s="12"/>
    </row>
    <row r="95" spans="1:18" s="6" customFormat="1" ht="22.5" outlineLevel="2">
      <c r="A95" s="9">
        <v>77</v>
      </c>
      <c r="B95" s="9" t="s">
        <v>333</v>
      </c>
      <c r="C95" s="10" t="s">
        <v>77</v>
      </c>
      <c r="D95" s="19">
        <v>1480</v>
      </c>
      <c r="E95" s="19">
        <v>962</v>
      </c>
      <c r="F95" s="30" t="s">
        <v>222</v>
      </c>
      <c r="G95" s="19">
        <v>130000</v>
      </c>
      <c r="H95" s="19">
        <v>1360</v>
      </c>
      <c r="I95" s="19">
        <v>830</v>
      </c>
      <c r="J95" s="28">
        <v>100000</v>
      </c>
      <c r="K95" s="19">
        <f t="shared" si="5"/>
        <v>42223</v>
      </c>
      <c r="L95" s="19"/>
      <c r="M95" s="19">
        <f t="shared" si="6"/>
        <v>57777</v>
      </c>
      <c r="N95" s="19"/>
      <c r="O95" s="19">
        <v>30000</v>
      </c>
      <c r="P95" s="19"/>
      <c r="Q95" s="19"/>
      <c r="R95" s="12"/>
    </row>
    <row r="96" spans="1:18" s="6" customFormat="1" ht="12" outlineLevel="2">
      <c r="A96" s="9">
        <v>78</v>
      </c>
      <c r="B96" s="9" t="s">
        <v>333</v>
      </c>
      <c r="C96" s="10" t="s">
        <v>78</v>
      </c>
      <c r="D96" s="19">
        <v>3000</v>
      </c>
      <c r="E96" s="19">
        <v>1950</v>
      </c>
      <c r="F96" s="30" t="s">
        <v>79</v>
      </c>
      <c r="G96" s="19">
        <v>150000</v>
      </c>
      <c r="H96" s="19">
        <v>2760</v>
      </c>
      <c r="I96" s="19">
        <v>1680</v>
      </c>
      <c r="J96" s="28">
        <v>138000</v>
      </c>
      <c r="K96" s="19">
        <f t="shared" si="5"/>
        <v>58268</v>
      </c>
      <c r="L96" s="19"/>
      <c r="M96" s="19">
        <f t="shared" si="6"/>
        <v>79732</v>
      </c>
      <c r="N96" s="19"/>
      <c r="O96" s="19">
        <v>12000</v>
      </c>
      <c r="P96" s="24"/>
      <c r="Q96" s="20"/>
      <c r="R96" s="12"/>
    </row>
    <row r="97" spans="1:18" s="6" customFormat="1" ht="12" outlineLevel="2">
      <c r="A97" s="9">
        <v>79</v>
      </c>
      <c r="B97" s="9" t="s">
        <v>333</v>
      </c>
      <c r="C97" s="10" t="s">
        <v>80</v>
      </c>
      <c r="D97" s="19">
        <v>3940</v>
      </c>
      <c r="E97" s="19">
        <v>2561</v>
      </c>
      <c r="F97" s="33" t="s">
        <v>81</v>
      </c>
      <c r="G97" s="19">
        <v>300000</v>
      </c>
      <c r="H97" s="19">
        <v>3620</v>
      </c>
      <c r="I97" s="19">
        <v>2210</v>
      </c>
      <c r="J97" s="28">
        <v>181000</v>
      </c>
      <c r="K97" s="19">
        <f t="shared" si="5"/>
        <v>76423</v>
      </c>
      <c r="L97" s="19"/>
      <c r="M97" s="19">
        <f t="shared" si="6"/>
        <v>104577</v>
      </c>
      <c r="N97" s="19"/>
      <c r="O97" s="19">
        <v>119000</v>
      </c>
      <c r="P97" s="24"/>
      <c r="Q97" s="24"/>
      <c r="R97" s="21"/>
    </row>
    <row r="98" spans="1:18" s="6" customFormat="1" ht="12" outlineLevel="2">
      <c r="A98" s="9">
        <v>80</v>
      </c>
      <c r="B98" s="9" t="s">
        <v>333</v>
      </c>
      <c r="C98" s="10" t="s">
        <v>40</v>
      </c>
      <c r="D98" s="19">
        <v>3814</v>
      </c>
      <c r="E98" s="19">
        <v>2479</v>
      </c>
      <c r="F98" s="33" t="s">
        <v>82</v>
      </c>
      <c r="G98" s="19">
        <v>220000</v>
      </c>
      <c r="H98" s="19">
        <v>3510</v>
      </c>
      <c r="I98" s="19">
        <v>2140</v>
      </c>
      <c r="J98" s="28">
        <v>176000</v>
      </c>
      <c r="K98" s="19">
        <f t="shared" si="5"/>
        <v>74312</v>
      </c>
      <c r="L98" s="19"/>
      <c r="M98" s="19">
        <f t="shared" si="6"/>
        <v>101688</v>
      </c>
      <c r="N98" s="19"/>
      <c r="O98" s="19">
        <v>44000</v>
      </c>
      <c r="P98" s="24"/>
      <c r="Q98" s="24"/>
      <c r="R98" s="21"/>
    </row>
    <row r="99" spans="1:18" s="6" customFormat="1" ht="12" outlineLevel="2">
      <c r="A99" s="9">
        <v>81</v>
      </c>
      <c r="B99" s="9" t="s">
        <v>333</v>
      </c>
      <c r="C99" s="10" t="s">
        <v>41</v>
      </c>
      <c r="D99" s="19">
        <v>4316</v>
      </c>
      <c r="E99" s="19">
        <v>2805</v>
      </c>
      <c r="F99" s="33" t="s">
        <v>187</v>
      </c>
      <c r="G99" s="19">
        <v>280000</v>
      </c>
      <c r="H99" s="19">
        <v>3970</v>
      </c>
      <c r="I99" s="19">
        <v>2420</v>
      </c>
      <c r="J99" s="28">
        <v>199000</v>
      </c>
      <c r="K99" s="19">
        <f t="shared" si="5"/>
        <v>84023</v>
      </c>
      <c r="L99" s="19"/>
      <c r="M99" s="19">
        <f t="shared" si="6"/>
        <v>114977</v>
      </c>
      <c r="N99" s="19"/>
      <c r="O99" s="19">
        <v>81000</v>
      </c>
      <c r="P99" s="24"/>
      <c r="Q99" s="19"/>
      <c r="R99" s="12"/>
    </row>
    <row r="100" spans="1:18" s="5" customFormat="1" ht="12" outlineLevel="2">
      <c r="A100" s="9">
        <v>82</v>
      </c>
      <c r="B100" s="9" t="s">
        <v>333</v>
      </c>
      <c r="C100" s="10" t="s">
        <v>42</v>
      </c>
      <c r="D100" s="19">
        <v>4885</v>
      </c>
      <c r="E100" s="19">
        <v>3175</v>
      </c>
      <c r="F100" s="33" t="s">
        <v>83</v>
      </c>
      <c r="G100" s="19">
        <v>410000</v>
      </c>
      <c r="H100" s="19">
        <v>4640</v>
      </c>
      <c r="I100" s="19">
        <v>2870</v>
      </c>
      <c r="J100" s="28">
        <v>235000</v>
      </c>
      <c r="K100" s="19">
        <f t="shared" si="5"/>
        <v>99224</v>
      </c>
      <c r="L100" s="19"/>
      <c r="M100" s="19">
        <f t="shared" si="6"/>
        <v>135776</v>
      </c>
      <c r="N100" s="19"/>
      <c r="O100" s="19">
        <v>175000</v>
      </c>
      <c r="P100" s="24"/>
      <c r="Q100" s="19"/>
      <c r="R100" s="21"/>
    </row>
    <row r="101" spans="1:18" s="4" customFormat="1" ht="12" outlineLevel="2">
      <c r="A101" s="9">
        <v>83</v>
      </c>
      <c r="B101" s="9" t="s">
        <v>333</v>
      </c>
      <c r="C101" s="9" t="s">
        <v>296</v>
      </c>
      <c r="D101" s="19">
        <v>2420</v>
      </c>
      <c r="E101" s="19">
        <v>1573</v>
      </c>
      <c r="F101" s="33" t="s">
        <v>378</v>
      </c>
      <c r="G101" s="19">
        <v>195000</v>
      </c>
      <c r="H101" s="19">
        <v>2220</v>
      </c>
      <c r="I101" s="19">
        <v>1350</v>
      </c>
      <c r="J101" s="28">
        <v>123000</v>
      </c>
      <c r="K101" s="19">
        <f t="shared" si="5"/>
        <v>51934</v>
      </c>
      <c r="L101" s="19"/>
      <c r="M101" s="19">
        <f t="shared" si="6"/>
        <v>71066</v>
      </c>
      <c r="N101" s="19"/>
      <c r="O101" s="19">
        <v>72000</v>
      </c>
      <c r="P101" s="19"/>
      <c r="Q101" s="24"/>
      <c r="R101" s="21"/>
    </row>
    <row r="102" spans="1:18" s="5" customFormat="1" ht="12" outlineLevel="2">
      <c r="A102" s="9">
        <v>84</v>
      </c>
      <c r="B102" s="9" t="s">
        <v>333</v>
      </c>
      <c r="C102" s="9" t="s">
        <v>297</v>
      </c>
      <c r="D102" s="19">
        <v>3719</v>
      </c>
      <c r="E102" s="19">
        <v>2577</v>
      </c>
      <c r="F102" s="33" t="s">
        <v>298</v>
      </c>
      <c r="G102" s="19">
        <v>250000</v>
      </c>
      <c r="H102" s="19">
        <v>3650</v>
      </c>
      <c r="I102" s="19">
        <v>2220</v>
      </c>
      <c r="J102" s="28">
        <v>182000</v>
      </c>
      <c r="K102" s="19">
        <f t="shared" si="5"/>
        <v>76846</v>
      </c>
      <c r="L102" s="19"/>
      <c r="M102" s="19">
        <f t="shared" si="6"/>
        <v>105154</v>
      </c>
      <c r="N102" s="19"/>
      <c r="O102" s="19">
        <v>68000</v>
      </c>
      <c r="P102" s="24"/>
      <c r="Q102" s="24"/>
      <c r="R102" s="21"/>
    </row>
    <row r="103" spans="1:18" s="6" customFormat="1" ht="22.5" outlineLevel="2">
      <c r="A103" s="9">
        <v>85</v>
      </c>
      <c r="B103" s="9" t="s">
        <v>333</v>
      </c>
      <c r="C103" s="17" t="s">
        <v>299</v>
      </c>
      <c r="D103" s="22">
        <v>3520</v>
      </c>
      <c r="E103" s="22">
        <f>D103*0.65</f>
        <v>2288</v>
      </c>
      <c r="F103" s="33" t="s">
        <v>300</v>
      </c>
      <c r="G103" s="22">
        <v>500000</v>
      </c>
      <c r="H103" s="19">
        <v>3239</v>
      </c>
      <c r="I103" s="19">
        <v>1976</v>
      </c>
      <c r="J103" s="28">
        <v>162000</v>
      </c>
      <c r="K103" s="19">
        <f t="shared" si="5"/>
        <v>68401</v>
      </c>
      <c r="L103" s="19"/>
      <c r="M103" s="19">
        <f t="shared" si="6"/>
        <v>93599</v>
      </c>
      <c r="N103" s="22"/>
      <c r="O103" s="19">
        <v>338000</v>
      </c>
      <c r="P103" s="24"/>
      <c r="Q103" s="24"/>
      <c r="R103" s="12"/>
    </row>
    <row r="104" spans="1:18" s="5" customFormat="1" ht="12" outlineLevel="2">
      <c r="A104" s="9">
        <v>86</v>
      </c>
      <c r="B104" s="9" t="s">
        <v>333</v>
      </c>
      <c r="C104" s="10" t="s">
        <v>334</v>
      </c>
      <c r="D104" s="19">
        <v>2073</v>
      </c>
      <c r="E104" s="19">
        <v>1347</v>
      </c>
      <c r="F104" s="30" t="s">
        <v>335</v>
      </c>
      <c r="G104" s="19">
        <v>147000</v>
      </c>
      <c r="H104" s="19">
        <v>1910</v>
      </c>
      <c r="I104" s="19">
        <v>1165</v>
      </c>
      <c r="J104" s="28">
        <v>106000</v>
      </c>
      <c r="K104" s="19">
        <f t="shared" si="5"/>
        <v>44756</v>
      </c>
      <c r="L104" s="19"/>
      <c r="M104" s="19">
        <f t="shared" si="6"/>
        <v>61244</v>
      </c>
      <c r="N104" s="19"/>
      <c r="O104" s="19">
        <v>41000</v>
      </c>
      <c r="P104" s="19"/>
      <c r="Q104" s="19"/>
      <c r="R104" s="21"/>
    </row>
    <row r="105" spans="1:18" s="5" customFormat="1" ht="22.5" outlineLevel="1">
      <c r="A105" s="9"/>
      <c r="B105" s="39" t="s">
        <v>209</v>
      </c>
      <c r="C105" s="10"/>
      <c r="D105" s="19">
        <f>SUBTOTAL(9,D95:D104)</f>
        <v>33167</v>
      </c>
      <c r="E105" s="19">
        <f>SUBTOTAL(9,E95:E104)</f>
        <v>21717</v>
      </c>
      <c r="F105" s="30"/>
      <c r="G105" s="19">
        <f>SUBTOTAL(9,G95:G104)</f>
        <v>2582000</v>
      </c>
      <c r="H105" s="19">
        <f>SUBTOTAL(9,H95:H104)</f>
        <v>30879</v>
      </c>
      <c r="I105" s="19">
        <f>SUBTOTAL(9,I95:I104)</f>
        <v>18861</v>
      </c>
      <c r="J105" s="28">
        <f>SUBTOTAL(9,J95:J104)</f>
        <v>1602000</v>
      </c>
      <c r="K105" s="19">
        <f>SUBTOTAL(9,K95:K104)</f>
        <v>676410</v>
      </c>
      <c r="L105" s="19">
        <f>SUBTOTAL(9,L95:L104)</f>
        <v>0</v>
      </c>
      <c r="M105" s="19">
        <f>SUBTOTAL(9,M95:M104)</f>
        <v>925590</v>
      </c>
      <c r="N105" s="19">
        <f>SUBTOTAL(9,N95:N104)</f>
        <v>0</v>
      </c>
      <c r="O105" s="19">
        <f>SUBTOTAL(9,O95:O104)</f>
        <v>980000</v>
      </c>
      <c r="P105" s="19">
        <f>SUBTOTAL(9,P95:P104)</f>
        <v>0</v>
      </c>
      <c r="Q105" s="19">
        <f>SUBTOTAL(9,Q95:Q104)</f>
        <v>0</v>
      </c>
      <c r="R105" s="21"/>
    </row>
    <row r="106" spans="1:18" s="4" customFormat="1" ht="12" outlineLevel="2">
      <c r="A106" s="9">
        <v>87</v>
      </c>
      <c r="B106" s="9" t="s">
        <v>336</v>
      </c>
      <c r="C106" s="10" t="s">
        <v>149</v>
      </c>
      <c r="D106" s="19">
        <v>1157</v>
      </c>
      <c r="E106" s="19">
        <v>655</v>
      </c>
      <c r="F106" s="31" t="s">
        <v>162</v>
      </c>
      <c r="G106" s="22">
        <v>150000</v>
      </c>
      <c r="H106" s="22">
        <v>1003</v>
      </c>
      <c r="I106" s="22">
        <v>581</v>
      </c>
      <c r="J106" s="28">
        <v>100000</v>
      </c>
      <c r="K106" s="19">
        <f t="shared" si="5"/>
        <v>42223</v>
      </c>
      <c r="L106" s="19"/>
      <c r="M106" s="19">
        <f t="shared" si="6"/>
        <v>57777</v>
      </c>
      <c r="N106" s="22"/>
      <c r="O106" s="22">
        <f t="shared" ref="O106:O128" si="7">G106-J106</f>
        <v>50000</v>
      </c>
      <c r="P106" s="22"/>
      <c r="Q106" s="22"/>
      <c r="R106" s="21"/>
    </row>
    <row r="107" spans="1:18" s="5" customFormat="1" ht="22.5" outlineLevel="2">
      <c r="A107" s="9">
        <v>88</v>
      </c>
      <c r="B107" s="9" t="s">
        <v>336</v>
      </c>
      <c r="C107" s="10" t="s">
        <v>150</v>
      </c>
      <c r="D107" s="19">
        <v>1648</v>
      </c>
      <c r="E107" s="19">
        <v>954</v>
      </c>
      <c r="F107" s="31" t="s">
        <v>163</v>
      </c>
      <c r="G107" s="22">
        <v>200000</v>
      </c>
      <c r="H107" s="22">
        <v>1498</v>
      </c>
      <c r="I107" s="22">
        <v>846</v>
      </c>
      <c r="J107" s="28">
        <v>100000</v>
      </c>
      <c r="K107" s="19">
        <f t="shared" si="5"/>
        <v>42223</v>
      </c>
      <c r="L107" s="19"/>
      <c r="M107" s="19">
        <f t="shared" si="6"/>
        <v>57777</v>
      </c>
      <c r="N107" s="22"/>
      <c r="O107" s="22">
        <f t="shared" si="7"/>
        <v>100000</v>
      </c>
      <c r="P107" s="22"/>
      <c r="Q107" s="22"/>
      <c r="R107" s="21"/>
    </row>
    <row r="108" spans="1:18" s="7" customFormat="1" ht="12" outlineLevel="2">
      <c r="A108" s="9">
        <v>89</v>
      </c>
      <c r="B108" s="9" t="s">
        <v>336</v>
      </c>
      <c r="C108" s="10" t="s">
        <v>43</v>
      </c>
      <c r="D108" s="19">
        <v>4772</v>
      </c>
      <c r="E108" s="19">
        <v>2786</v>
      </c>
      <c r="F108" s="31" t="s">
        <v>151</v>
      </c>
      <c r="G108" s="22">
        <v>480000</v>
      </c>
      <c r="H108" s="22">
        <v>4622</v>
      </c>
      <c r="I108" s="22">
        <v>2588</v>
      </c>
      <c r="J108" s="28">
        <v>216000</v>
      </c>
      <c r="K108" s="19">
        <f t="shared" si="5"/>
        <v>91201</v>
      </c>
      <c r="L108" s="19"/>
      <c r="M108" s="19">
        <f t="shared" si="6"/>
        <v>124799</v>
      </c>
      <c r="N108" s="22"/>
      <c r="O108" s="22">
        <f t="shared" si="7"/>
        <v>264000</v>
      </c>
      <c r="P108" s="22"/>
      <c r="Q108" s="22"/>
      <c r="R108" s="21"/>
    </row>
    <row r="109" spans="1:18" s="4" customFormat="1" ht="12" outlineLevel="2">
      <c r="A109" s="9">
        <v>90</v>
      </c>
      <c r="B109" s="9" t="s">
        <v>336</v>
      </c>
      <c r="C109" s="10" t="s">
        <v>291</v>
      </c>
      <c r="D109" s="19">
        <v>2555</v>
      </c>
      <c r="E109" s="19">
        <v>1522</v>
      </c>
      <c r="F109" s="31" t="s">
        <v>292</v>
      </c>
      <c r="G109" s="22">
        <v>330000</v>
      </c>
      <c r="H109" s="22">
        <v>2480</v>
      </c>
      <c r="I109" s="22">
        <v>1395</v>
      </c>
      <c r="J109" s="28">
        <v>129000</v>
      </c>
      <c r="K109" s="19">
        <f t="shared" si="5"/>
        <v>54467</v>
      </c>
      <c r="L109" s="19"/>
      <c r="M109" s="19">
        <f t="shared" si="6"/>
        <v>74533</v>
      </c>
      <c r="N109" s="22"/>
      <c r="O109" s="22">
        <f t="shared" si="7"/>
        <v>201000</v>
      </c>
      <c r="P109" s="22"/>
      <c r="Q109" s="22"/>
      <c r="R109" s="21"/>
    </row>
    <row r="110" spans="1:18" s="4" customFormat="1" ht="22.5" outlineLevel="1">
      <c r="A110" s="9"/>
      <c r="B110" s="39" t="s">
        <v>210</v>
      </c>
      <c r="C110" s="10"/>
      <c r="D110" s="19">
        <f>SUBTOTAL(9,D106:D109)</f>
        <v>10132</v>
      </c>
      <c r="E110" s="19">
        <f>SUBTOTAL(9,E106:E109)</f>
        <v>5917</v>
      </c>
      <c r="F110" s="31"/>
      <c r="G110" s="22">
        <f>SUBTOTAL(9,G106:G109)</f>
        <v>1160000</v>
      </c>
      <c r="H110" s="22">
        <f>SUBTOTAL(9,H106:H109)</f>
        <v>9603</v>
      </c>
      <c r="I110" s="22">
        <f>SUBTOTAL(9,I106:I109)</f>
        <v>5410</v>
      </c>
      <c r="J110" s="28">
        <f>SUBTOTAL(9,J106:J109)</f>
        <v>545000</v>
      </c>
      <c r="K110" s="19">
        <f>SUBTOTAL(9,K106:K109)</f>
        <v>230114</v>
      </c>
      <c r="L110" s="19">
        <f>SUBTOTAL(9,L106:L109)</f>
        <v>0</v>
      </c>
      <c r="M110" s="19">
        <f>SUBTOTAL(9,M106:M109)</f>
        <v>314886</v>
      </c>
      <c r="N110" s="22">
        <f>SUBTOTAL(9,N106:N109)</f>
        <v>0</v>
      </c>
      <c r="O110" s="22">
        <f>SUBTOTAL(9,O106:O109)</f>
        <v>615000</v>
      </c>
      <c r="P110" s="22">
        <f>SUBTOTAL(9,P106:P109)</f>
        <v>0</v>
      </c>
      <c r="Q110" s="22">
        <f>SUBTOTAL(9,Q106:Q109)</f>
        <v>0</v>
      </c>
      <c r="R110" s="21"/>
    </row>
    <row r="111" spans="1:18" s="4" customFormat="1" ht="12" outlineLevel="2">
      <c r="A111" s="9">
        <v>91</v>
      </c>
      <c r="B111" s="9" t="s">
        <v>337</v>
      </c>
      <c r="C111" s="9" t="s">
        <v>338</v>
      </c>
      <c r="D111" s="19">
        <v>2940</v>
      </c>
      <c r="E111" s="19">
        <v>2117</v>
      </c>
      <c r="F111" s="30" t="s">
        <v>126</v>
      </c>
      <c r="G111" s="19">
        <v>205403</v>
      </c>
      <c r="H111" s="19">
        <v>2793</v>
      </c>
      <c r="I111" s="19">
        <v>2011</v>
      </c>
      <c r="J111" s="28">
        <v>178000</v>
      </c>
      <c r="K111" s="19">
        <f t="shared" si="5"/>
        <v>75157</v>
      </c>
      <c r="L111" s="19"/>
      <c r="M111" s="19">
        <f t="shared" si="6"/>
        <v>102843</v>
      </c>
      <c r="N111" s="19"/>
      <c r="O111" s="19">
        <f t="shared" si="7"/>
        <v>27403</v>
      </c>
      <c r="P111" s="19"/>
      <c r="Q111" s="19"/>
      <c r="R111" s="21"/>
    </row>
    <row r="112" spans="1:18" s="4" customFormat="1" ht="12" outlineLevel="2">
      <c r="A112" s="9">
        <v>92</v>
      </c>
      <c r="B112" s="9" t="s">
        <v>337</v>
      </c>
      <c r="C112" s="10" t="s">
        <v>339</v>
      </c>
      <c r="D112" s="19">
        <v>4987</v>
      </c>
      <c r="E112" s="19">
        <v>3192</v>
      </c>
      <c r="F112" s="30" t="s">
        <v>127</v>
      </c>
      <c r="G112" s="19">
        <v>362126</v>
      </c>
      <c r="H112" s="19">
        <v>4738</v>
      </c>
      <c r="I112" s="19">
        <v>3032</v>
      </c>
      <c r="J112" s="28">
        <v>247000</v>
      </c>
      <c r="K112" s="19">
        <f t="shared" si="5"/>
        <v>104290</v>
      </c>
      <c r="L112" s="19"/>
      <c r="M112" s="19">
        <f t="shared" si="6"/>
        <v>142710</v>
      </c>
      <c r="N112" s="19"/>
      <c r="O112" s="19">
        <f t="shared" si="7"/>
        <v>115126</v>
      </c>
      <c r="P112" s="19"/>
      <c r="Q112" s="19"/>
      <c r="R112" s="12"/>
    </row>
    <row r="113" spans="1:18" s="4" customFormat="1" ht="12" outlineLevel="2">
      <c r="A113" s="9">
        <v>93</v>
      </c>
      <c r="B113" s="9" t="s">
        <v>337</v>
      </c>
      <c r="C113" s="10" t="s">
        <v>340</v>
      </c>
      <c r="D113" s="19">
        <v>4480</v>
      </c>
      <c r="E113" s="19">
        <v>3780</v>
      </c>
      <c r="F113" s="30" t="s">
        <v>128</v>
      </c>
      <c r="G113" s="19">
        <v>332840</v>
      </c>
      <c r="H113" s="19">
        <v>4256</v>
      </c>
      <c r="I113" s="19">
        <v>3591</v>
      </c>
      <c r="J113" s="28">
        <v>280000</v>
      </c>
      <c r="K113" s="19">
        <f t="shared" si="5"/>
        <v>118224</v>
      </c>
      <c r="L113" s="19"/>
      <c r="M113" s="19">
        <f t="shared" si="6"/>
        <v>161776</v>
      </c>
      <c r="N113" s="19"/>
      <c r="O113" s="19">
        <f t="shared" si="7"/>
        <v>52840</v>
      </c>
      <c r="P113" s="19"/>
      <c r="Q113" s="19"/>
      <c r="R113" s="12"/>
    </row>
    <row r="114" spans="1:18" s="4" customFormat="1" ht="22.5" outlineLevel="2">
      <c r="A114" s="9">
        <v>94</v>
      </c>
      <c r="B114" s="9" t="s">
        <v>337</v>
      </c>
      <c r="C114" s="10" t="s">
        <v>341</v>
      </c>
      <c r="D114" s="19">
        <v>2365</v>
      </c>
      <c r="E114" s="19">
        <v>1140</v>
      </c>
      <c r="F114" s="30" t="s">
        <v>152</v>
      </c>
      <c r="G114" s="19">
        <v>187815</v>
      </c>
      <c r="H114" s="19">
        <v>2247</v>
      </c>
      <c r="I114" s="19">
        <v>1085</v>
      </c>
      <c r="J114" s="28">
        <v>103000</v>
      </c>
      <c r="K114" s="19">
        <f t="shared" si="5"/>
        <v>43490</v>
      </c>
      <c r="L114" s="19"/>
      <c r="M114" s="19">
        <f t="shared" si="6"/>
        <v>59510</v>
      </c>
      <c r="N114" s="19"/>
      <c r="O114" s="19">
        <f t="shared" si="7"/>
        <v>84815</v>
      </c>
      <c r="P114" s="19"/>
      <c r="Q114" s="19"/>
      <c r="R114" s="21"/>
    </row>
    <row r="115" spans="1:18" s="4" customFormat="1" ht="12" outlineLevel="2">
      <c r="A115" s="9">
        <v>95</v>
      </c>
      <c r="B115" s="9" t="s">
        <v>337</v>
      </c>
      <c r="C115" s="10" t="s">
        <v>342</v>
      </c>
      <c r="D115" s="19">
        <v>7599</v>
      </c>
      <c r="E115" s="19">
        <v>4283</v>
      </c>
      <c r="F115" s="30" t="s">
        <v>388</v>
      </c>
      <c r="G115" s="19">
        <v>372000</v>
      </c>
      <c r="H115" s="19">
        <v>7219</v>
      </c>
      <c r="I115" s="19">
        <v>4069</v>
      </c>
      <c r="J115" s="28">
        <v>330000</v>
      </c>
      <c r="K115" s="19">
        <f t="shared" si="5"/>
        <v>139335</v>
      </c>
      <c r="L115" s="19"/>
      <c r="M115" s="19">
        <f t="shared" si="6"/>
        <v>190665</v>
      </c>
      <c r="N115" s="19"/>
      <c r="O115" s="19">
        <f t="shared" si="7"/>
        <v>42000</v>
      </c>
      <c r="P115" s="19"/>
      <c r="Q115" s="19"/>
      <c r="R115" s="21"/>
    </row>
    <row r="116" spans="1:18" s="4" customFormat="1" ht="22.5" outlineLevel="1">
      <c r="A116" s="9"/>
      <c r="B116" s="39" t="s">
        <v>211</v>
      </c>
      <c r="C116" s="10"/>
      <c r="D116" s="19">
        <f>SUBTOTAL(9,D111:D115)</f>
        <v>22371</v>
      </c>
      <c r="E116" s="19">
        <f>SUBTOTAL(9,E111:E115)</f>
        <v>14512</v>
      </c>
      <c r="F116" s="30"/>
      <c r="G116" s="19">
        <f>SUBTOTAL(9,G111:G115)</f>
        <v>1460184</v>
      </c>
      <c r="H116" s="19">
        <f>SUBTOTAL(9,H111:H115)</f>
        <v>21253</v>
      </c>
      <c r="I116" s="19">
        <f>SUBTOTAL(9,I111:I115)</f>
        <v>13788</v>
      </c>
      <c r="J116" s="28">
        <f>SUBTOTAL(9,J111:J115)</f>
        <v>1138000</v>
      </c>
      <c r="K116" s="19">
        <f>SUBTOTAL(9,K111:K115)</f>
        <v>480496</v>
      </c>
      <c r="L116" s="19">
        <f>SUBTOTAL(9,L111:L115)</f>
        <v>0</v>
      </c>
      <c r="M116" s="19">
        <f>SUBTOTAL(9,M111:M115)</f>
        <v>657504</v>
      </c>
      <c r="N116" s="19">
        <f>SUBTOTAL(9,N111:N115)</f>
        <v>0</v>
      </c>
      <c r="O116" s="19">
        <f>SUBTOTAL(9,O111:O115)</f>
        <v>322184</v>
      </c>
      <c r="P116" s="19">
        <f>SUBTOTAL(9,P111:P115)</f>
        <v>0</v>
      </c>
      <c r="Q116" s="19">
        <f>SUBTOTAL(9,Q111:Q115)</f>
        <v>0</v>
      </c>
      <c r="R116" s="21"/>
    </row>
    <row r="117" spans="1:18" s="5" customFormat="1" ht="12" outlineLevel="2">
      <c r="A117" s="9">
        <v>96</v>
      </c>
      <c r="B117" s="9" t="s">
        <v>343</v>
      </c>
      <c r="C117" s="10" t="s">
        <v>262</v>
      </c>
      <c r="D117" s="19">
        <v>5923</v>
      </c>
      <c r="E117" s="19">
        <v>3885</v>
      </c>
      <c r="F117" s="30" t="s">
        <v>385</v>
      </c>
      <c r="G117" s="19">
        <v>268600</v>
      </c>
      <c r="H117" s="19">
        <v>4680</v>
      </c>
      <c r="I117" s="19">
        <v>3128</v>
      </c>
      <c r="J117" s="28">
        <v>253000</v>
      </c>
      <c r="K117" s="19">
        <f t="shared" si="5"/>
        <v>106824</v>
      </c>
      <c r="L117" s="19"/>
      <c r="M117" s="19">
        <f t="shared" si="6"/>
        <v>146176</v>
      </c>
      <c r="N117" s="19"/>
      <c r="O117" s="19">
        <f t="shared" si="7"/>
        <v>15600</v>
      </c>
      <c r="P117" s="19"/>
      <c r="Q117" s="20"/>
      <c r="R117" s="21"/>
    </row>
    <row r="118" spans="1:18" s="7" customFormat="1" ht="22.5" outlineLevel="2">
      <c r="A118" s="9">
        <v>97</v>
      </c>
      <c r="B118" s="10" t="s">
        <v>343</v>
      </c>
      <c r="C118" s="10" t="s">
        <v>263</v>
      </c>
      <c r="D118" s="19">
        <v>7789</v>
      </c>
      <c r="E118" s="19">
        <v>5405</v>
      </c>
      <c r="F118" s="30" t="s">
        <v>386</v>
      </c>
      <c r="G118" s="19">
        <v>380000</v>
      </c>
      <c r="H118" s="19">
        <v>6190</v>
      </c>
      <c r="I118" s="19">
        <v>3652</v>
      </c>
      <c r="J118" s="28">
        <v>302000</v>
      </c>
      <c r="K118" s="19">
        <f t="shared" si="5"/>
        <v>127513</v>
      </c>
      <c r="L118" s="19"/>
      <c r="M118" s="19">
        <f t="shared" si="6"/>
        <v>174487</v>
      </c>
      <c r="N118" s="19"/>
      <c r="O118" s="19">
        <f t="shared" si="7"/>
        <v>78000</v>
      </c>
      <c r="P118" s="19"/>
      <c r="Q118" s="19"/>
      <c r="R118" s="21"/>
    </row>
    <row r="119" spans="1:18" s="6" customFormat="1" ht="12" outlineLevel="2">
      <c r="A119" s="9">
        <v>98</v>
      </c>
      <c r="B119" s="9" t="s">
        <v>343</v>
      </c>
      <c r="C119" s="12" t="s">
        <v>264</v>
      </c>
      <c r="D119" s="20">
        <v>7061</v>
      </c>
      <c r="E119" s="20">
        <v>3512</v>
      </c>
      <c r="F119" s="31" t="s">
        <v>265</v>
      </c>
      <c r="G119" s="20">
        <v>280000</v>
      </c>
      <c r="H119" s="20">
        <v>5346</v>
      </c>
      <c r="I119" s="20">
        <v>3450</v>
      </c>
      <c r="J119" s="28">
        <v>280000</v>
      </c>
      <c r="K119" s="19">
        <f t="shared" ref="K119:K155" si="8">J119-M119</f>
        <v>118224</v>
      </c>
      <c r="L119" s="19"/>
      <c r="M119" s="19">
        <f t="shared" si="6"/>
        <v>161776</v>
      </c>
      <c r="N119" s="19"/>
      <c r="O119" s="19">
        <f t="shared" si="7"/>
        <v>0</v>
      </c>
      <c r="P119" s="19"/>
      <c r="Q119" s="19"/>
      <c r="R119" s="21"/>
    </row>
    <row r="120" spans="1:18" s="8" customFormat="1" ht="12" outlineLevel="2">
      <c r="A120" s="9">
        <v>99</v>
      </c>
      <c r="B120" s="9" t="s">
        <v>343</v>
      </c>
      <c r="C120" s="12" t="s">
        <v>266</v>
      </c>
      <c r="D120" s="20">
        <v>5889</v>
      </c>
      <c r="E120" s="20">
        <v>3753</v>
      </c>
      <c r="F120" s="31" t="s">
        <v>267</v>
      </c>
      <c r="G120" s="20">
        <v>315000</v>
      </c>
      <c r="H120" s="20">
        <v>5210</v>
      </c>
      <c r="I120" s="20">
        <v>3520</v>
      </c>
      <c r="J120" s="28">
        <v>284000</v>
      </c>
      <c r="K120" s="19">
        <f t="shared" si="8"/>
        <v>119913</v>
      </c>
      <c r="L120" s="19"/>
      <c r="M120" s="19">
        <f t="shared" si="6"/>
        <v>164087</v>
      </c>
      <c r="N120" s="19"/>
      <c r="O120" s="19">
        <f t="shared" si="7"/>
        <v>31000</v>
      </c>
      <c r="P120" s="19"/>
      <c r="Q120" s="19"/>
      <c r="R120" s="21"/>
    </row>
    <row r="121" spans="1:18" s="8" customFormat="1" ht="22.5" outlineLevel="1">
      <c r="A121" s="9"/>
      <c r="B121" s="39" t="s">
        <v>212</v>
      </c>
      <c r="C121" s="12"/>
      <c r="D121" s="20">
        <f>SUBTOTAL(9,D117:D120)</f>
        <v>26662</v>
      </c>
      <c r="E121" s="20">
        <f>SUBTOTAL(9,E117:E120)</f>
        <v>16555</v>
      </c>
      <c r="F121" s="31"/>
      <c r="G121" s="20">
        <f>SUBTOTAL(9,G117:G120)</f>
        <v>1243600</v>
      </c>
      <c r="H121" s="20">
        <f>SUBTOTAL(9,H117:H120)</f>
        <v>21426</v>
      </c>
      <c r="I121" s="20">
        <f>SUBTOTAL(9,I117:I120)</f>
        <v>13750</v>
      </c>
      <c r="J121" s="28">
        <f>SUBTOTAL(9,J117:J120)</f>
        <v>1119000</v>
      </c>
      <c r="K121" s="19">
        <f>SUBTOTAL(9,K117:K120)</f>
        <v>472474</v>
      </c>
      <c r="L121" s="19">
        <f>SUBTOTAL(9,L117:L120)</f>
        <v>0</v>
      </c>
      <c r="M121" s="19">
        <f>SUBTOTAL(9,M117:M120)</f>
        <v>646526</v>
      </c>
      <c r="N121" s="19">
        <f>SUBTOTAL(9,N117:N120)</f>
        <v>0</v>
      </c>
      <c r="O121" s="19">
        <f>SUBTOTAL(9,O117:O120)</f>
        <v>124600</v>
      </c>
      <c r="P121" s="19">
        <f>SUBTOTAL(9,P117:P120)</f>
        <v>0</v>
      </c>
      <c r="Q121" s="19">
        <f>SUBTOTAL(9,Q117:Q120)</f>
        <v>0</v>
      </c>
      <c r="R121" s="21"/>
    </row>
    <row r="122" spans="1:18" s="8" customFormat="1" ht="22.5" outlineLevel="2">
      <c r="A122" s="9">
        <v>100</v>
      </c>
      <c r="B122" s="9" t="s">
        <v>344</v>
      </c>
      <c r="C122" s="10" t="s">
        <v>153</v>
      </c>
      <c r="D122" s="19">
        <v>3250</v>
      </c>
      <c r="E122" s="19">
        <v>1915</v>
      </c>
      <c r="F122" s="30" t="s">
        <v>252</v>
      </c>
      <c r="G122" s="19">
        <v>154894</v>
      </c>
      <c r="H122" s="19">
        <f t="shared" ref="H122:I128" si="9">ROUND(D122*0.9,0)</f>
        <v>2925</v>
      </c>
      <c r="I122" s="19">
        <f t="shared" si="9"/>
        <v>1724</v>
      </c>
      <c r="J122" s="28">
        <v>142000</v>
      </c>
      <c r="K122" s="19">
        <f t="shared" si="8"/>
        <v>59956</v>
      </c>
      <c r="L122" s="19"/>
      <c r="M122" s="19">
        <f t="shared" si="6"/>
        <v>82044</v>
      </c>
      <c r="N122" s="19"/>
      <c r="O122" s="19">
        <f t="shared" si="7"/>
        <v>12894</v>
      </c>
      <c r="P122" s="19"/>
      <c r="Q122" s="19"/>
      <c r="R122" s="21"/>
    </row>
    <row r="123" spans="1:18" s="4" customFormat="1" ht="22.5" outlineLevel="2">
      <c r="A123" s="9">
        <v>101</v>
      </c>
      <c r="B123" s="10" t="s">
        <v>344</v>
      </c>
      <c r="C123" s="10" t="s">
        <v>45</v>
      </c>
      <c r="D123" s="19">
        <v>3873</v>
      </c>
      <c r="E123" s="19">
        <v>2299</v>
      </c>
      <c r="F123" s="30" t="s">
        <v>154</v>
      </c>
      <c r="G123" s="19">
        <v>252052</v>
      </c>
      <c r="H123" s="19">
        <f t="shared" si="9"/>
        <v>3486</v>
      </c>
      <c r="I123" s="19">
        <f t="shared" si="9"/>
        <v>2069</v>
      </c>
      <c r="J123" s="28">
        <v>171000</v>
      </c>
      <c r="K123" s="19">
        <f t="shared" si="8"/>
        <v>72201</v>
      </c>
      <c r="L123" s="19"/>
      <c r="M123" s="19">
        <f t="shared" si="6"/>
        <v>98799</v>
      </c>
      <c r="N123" s="19"/>
      <c r="O123" s="19">
        <f t="shared" si="7"/>
        <v>81052</v>
      </c>
      <c r="P123" s="19"/>
      <c r="Q123" s="22"/>
      <c r="R123" s="12"/>
    </row>
    <row r="124" spans="1:18" s="4" customFormat="1" ht="22.5" outlineLevel="2">
      <c r="A124" s="9">
        <v>102</v>
      </c>
      <c r="B124" s="10" t="s">
        <v>344</v>
      </c>
      <c r="C124" s="10" t="s">
        <v>44</v>
      </c>
      <c r="D124" s="19">
        <v>2185</v>
      </c>
      <c r="E124" s="19">
        <v>1266</v>
      </c>
      <c r="F124" s="30" t="s">
        <v>155</v>
      </c>
      <c r="G124" s="19">
        <v>175631</v>
      </c>
      <c r="H124" s="19">
        <f t="shared" si="9"/>
        <v>1967</v>
      </c>
      <c r="I124" s="19">
        <f t="shared" si="9"/>
        <v>1139</v>
      </c>
      <c r="J124" s="28">
        <v>105000</v>
      </c>
      <c r="K124" s="19">
        <f t="shared" si="8"/>
        <v>44334</v>
      </c>
      <c r="L124" s="19"/>
      <c r="M124" s="19">
        <f t="shared" si="6"/>
        <v>60666</v>
      </c>
      <c r="N124" s="19"/>
      <c r="O124" s="19">
        <f t="shared" si="7"/>
        <v>70631</v>
      </c>
      <c r="P124" s="19"/>
      <c r="Q124" s="22"/>
      <c r="R124" s="12"/>
    </row>
    <row r="125" spans="1:18" s="4" customFormat="1" ht="33.75" outlineLevel="2">
      <c r="A125" s="9">
        <v>103</v>
      </c>
      <c r="B125" s="10" t="s">
        <v>344</v>
      </c>
      <c r="C125" s="10" t="s">
        <v>156</v>
      </c>
      <c r="D125" s="19">
        <v>4203</v>
      </c>
      <c r="E125" s="19">
        <v>2408</v>
      </c>
      <c r="F125" s="30" t="s">
        <v>253</v>
      </c>
      <c r="G125" s="19">
        <v>192093</v>
      </c>
      <c r="H125" s="19">
        <f t="shared" si="9"/>
        <v>3783</v>
      </c>
      <c r="I125" s="19">
        <f t="shared" si="9"/>
        <v>2167</v>
      </c>
      <c r="J125" s="28">
        <v>180000</v>
      </c>
      <c r="K125" s="19">
        <f t="shared" si="8"/>
        <v>76001</v>
      </c>
      <c r="L125" s="19"/>
      <c r="M125" s="19">
        <f t="shared" si="6"/>
        <v>103999</v>
      </c>
      <c r="N125" s="19"/>
      <c r="O125" s="19">
        <f t="shared" si="7"/>
        <v>12093</v>
      </c>
      <c r="P125" s="19"/>
      <c r="Q125" s="22"/>
      <c r="R125" s="12"/>
    </row>
    <row r="126" spans="1:18" s="4" customFormat="1" ht="33.75" outlineLevel="2">
      <c r="A126" s="9">
        <v>104</v>
      </c>
      <c r="B126" s="10" t="s">
        <v>344</v>
      </c>
      <c r="C126" s="10" t="s">
        <v>381</v>
      </c>
      <c r="D126" s="19">
        <v>2482</v>
      </c>
      <c r="E126" s="19">
        <v>1462</v>
      </c>
      <c r="F126" s="30" t="s">
        <v>157</v>
      </c>
      <c r="G126" s="19">
        <v>148631</v>
      </c>
      <c r="H126" s="19">
        <f t="shared" si="9"/>
        <v>2234</v>
      </c>
      <c r="I126" s="19">
        <f t="shared" si="9"/>
        <v>1316</v>
      </c>
      <c r="J126" s="28">
        <v>121000</v>
      </c>
      <c r="K126" s="19">
        <f t="shared" si="8"/>
        <v>51090</v>
      </c>
      <c r="L126" s="19"/>
      <c r="M126" s="19">
        <f t="shared" si="6"/>
        <v>69910</v>
      </c>
      <c r="N126" s="19"/>
      <c r="O126" s="19">
        <f t="shared" si="7"/>
        <v>27631</v>
      </c>
      <c r="P126" s="19"/>
      <c r="Q126" s="22"/>
      <c r="R126" s="12"/>
    </row>
    <row r="127" spans="1:18" s="4" customFormat="1" ht="22.5" outlineLevel="2">
      <c r="A127" s="9">
        <v>105</v>
      </c>
      <c r="B127" s="10" t="s">
        <v>344</v>
      </c>
      <c r="C127" s="10" t="s">
        <v>254</v>
      </c>
      <c r="D127" s="19">
        <v>1098</v>
      </c>
      <c r="E127" s="19">
        <v>564</v>
      </c>
      <c r="F127" s="30" t="s">
        <v>255</v>
      </c>
      <c r="G127" s="19">
        <v>121959</v>
      </c>
      <c r="H127" s="19">
        <f t="shared" si="9"/>
        <v>988</v>
      </c>
      <c r="I127" s="19">
        <f t="shared" si="9"/>
        <v>508</v>
      </c>
      <c r="J127" s="28">
        <v>100000</v>
      </c>
      <c r="K127" s="19">
        <f t="shared" si="8"/>
        <v>42223</v>
      </c>
      <c r="L127" s="19"/>
      <c r="M127" s="19">
        <f t="shared" si="6"/>
        <v>57777</v>
      </c>
      <c r="N127" s="19"/>
      <c r="O127" s="19">
        <f t="shared" si="7"/>
        <v>21959</v>
      </c>
      <c r="P127" s="19"/>
      <c r="Q127" s="22"/>
      <c r="R127" s="12"/>
    </row>
    <row r="128" spans="1:18" s="4" customFormat="1" ht="12" outlineLevel="2">
      <c r="A128" s="9">
        <v>106</v>
      </c>
      <c r="B128" s="9" t="s">
        <v>344</v>
      </c>
      <c r="C128" s="10" t="s">
        <v>256</v>
      </c>
      <c r="D128" s="19">
        <v>3011</v>
      </c>
      <c r="E128" s="19">
        <v>1763</v>
      </c>
      <c r="F128" s="30" t="s">
        <v>257</v>
      </c>
      <c r="G128" s="19">
        <v>308000</v>
      </c>
      <c r="H128" s="19">
        <f t="shared" si="9"/>
        <v>2710</v>
      </c>
      <c r="I128" s="19">
        <f t="shared" si="9"/>
        <v>1587</v>
      </c>
      <c r="J128" s="28">
        <v>131000</v>
      </c>
      <c r="K128" s="19">
        <f t="shared" si="8"/>
        <v>55312</v>
      </c>
      <c r="L128" s="19"/>
      <c r="M128" s="19">
        <f t="shared" si="6"/>
        <v>75688</v>
      </c>
      <c r="N128" s="19"/>
      <c r="O128" s="19">
        <f t="shared" si="7"/>
        <v>177000</v>
      </c>
      <c r="P128" s="19"/>
      <c r="Q128" s="22"/>
      <c r="R128" s="12"/>
    </row>
    <row r="129" spans="1:18" s="4" customFormat="1" ht="33.75" outlineLevel="2">
      <c r="A129" s="9">
        <v>107</v>
      </c>
      <c r="B129" s="9" t="s">
        <v>344</v>
      </c>
      <c r="C129" s="10" t="s">
        <v>258</v>
      </c>
      <c r="D129" s="19">
        <v>3809</v>
      </c>
      <c r="E129" s="19">
        <v>2260</v>
      </c>
      <c r="F129" s="30" t="s">
        <v>259</v>
      </c>
      <c r="G129" s="19">
        <v>235000</v>
      </c>
      <c r="H129" s="19">
        <v>3428</v>
      </c>
      <c r="I129" s="19">
        <v>2034</v>
      </c>
      <c r="J129" s="28">
        <v>168000</v>
      </c>
      <c r="K129" s="19">
        <f t="shared" si="8"/>
        <v>70934</v>
      </c>
      <c r="L129" s="19"/>
      <c r="M129" s="19">
        <f t="shared" si="6"/>
        <v>97066</v>
      </c>
      <c r="N129" s="19"/>
      <c r="O129" s="19">
        <v>67000</v>
      </c>
      <c r="P129" s="19"/>
      <c r="Q129" s="22"/>
      <c r="R129" s="12"/>
    </row>
    <row r="130" spans="1:18" s="4" customFormat="1" ht="22.5" outlineLevel="1">
      <c r="A130" s="9"/>
      <c r="B130" s="39" t="s">
        <v>213</v>
      </c>
      <c r="C130" s="10"/>
      <c r="D130" s="19">
        <f>SUBTOTAL(9,D122:D129)</f>
        <v>23911</v>
      </c>
      <c r="E130" s="19">
        <f>SUBTOTAL(9,E122:E129)</f>
        <v>13937</v>
      </c>
      <c r="F130" s="30"/>
      <c r="G130" s="19">
        <f>SUBTOTAL(9,G122:G129)</f>
        <v>1588260</v>
      </c>
      <c r="H130" s="19">
        <f>SUBTOTAL(9,H122:H129)</f>
        <v>21521</v>
      </c>
      <c r="I130" s="19">
        <f>SUBTOTAL(9,I122:I129)</f>
        <v>12544</v>
      </c>
      <c r="J130" s="28">
        <f>SUBTOTAL(9,J122:J129)</f>
        <v>1118000</v>
      </c>
      <c r="K130" s="19">
        <f>SUBTOTAL(9,K122:K129)</f>
        <v>472051</v>
      </c>
      <c r="L130" s="19">
        <f>SUBTOTAL(9,L122:L129)</f>
        <v>0</v>
      </c>
      <c r="M130" s="19">
        <f>SUBTOTAL(9,M122:M129)</f>
        <v>645949</v>
      </c>
      <c r="N130" s="19">
        <f>SUBTOTAL(9,N122:N129)</f>
        <v>0</v>
      </c>
      <c r="O130" s="19">
        <f>SUBTOTAL(9,O122:O129)</f>
        <v>470260</v>
      </c>
      <c r="P130" s="19">
        <f>SUBTOTAL(9,P122:P129)</f>
        <v>0</v>
      </c>
      <c r="Q130" s="22">
        <f>SUBTOTAL(9,Q122:Q129)</f>
        <v>0</v>
      </c>
      <c r="R130" s="12"/>
    </row>
    <row r="131" spans="1:18" s="4" customFormat="1" ht="23.25" customHeight="1" outlineLevel="2">
      <c r="A131" s="9">
        <v>108</v>
      </c>
      <c r="B131" s="9" t="s">
        <v>345</v>
      </c>
      <c r="C131" s="12" t="s">
        <v>102</v>
      </c>
      <c r="D131" s="19">
        <v>2559</v>
      </c>
      <c r="E131" s="19">
        <v>1838</v>
      </c>
      <c r="F131" s="30" t="s">
        <v>237</v>
      </c>
      <c r="G131" s="20">
        <v>180000</v>
      </c>
      <c r="H131" s="19">
        <v>2432</v>
      </c>
      <c r="I131" s="19">
        <v>1746</v>
      </c>
      <c r="J131" s="28">
        <v>155000</v>
      </c>
      <c r="K131" s="19">
        <f t="shared" si="8"/>
        <v>65445</v>
      </c>
      <c r="L131" s="19"/>
      <c r="M131" s="19">
        <f t="shared" si="6"/>
        <v>89555</v>
      </c>
      <c r="N131" s="19"/>
      <c r="O131" s="20">
        <f t="shared" ref="O131:O137" si="10">G131-J131</f>
        <v>25000</v>
      </c>
      <c r="P131" s="19"/>
      <c r="Q131" s="19"/>
      <c r="R131" s="12"/>
    </row>
    <row r="132" spans="1:18" s="4" customFormat="1" ht="22.5" outlineLevel="2">
      <c r="A132" s="9">
        <v>109</v>
      </c>
      <c r="B132" s="9" t="s">
        <v>345</v>
      </c>
      <c r="C132" s="12" t="s">
        <v>103</v>
      </c>
      <c r="D132" s="19">
        <v>4163</v>
      </c>
      <c r="E132" s="19">
        <v>2806</v>
      </c>
      <c r="F132" s="30" t="s">
        <v>104</v>
      </c>
      <c r="G132" s="19">
        <v>250000</v>
      </c>
      <c r="H132" s="19">
        <v>3956</v>
      </c>
      <c r="I132" s="19">
        <v>2571</v>
      </c>
      <c r="J132" s="28">
        <v>209000</v>
      </c>
      <c r="K132" s="19">
        <f t="shared" si="8"/>
        <v>88246</v>
      </c>
      <c r="L132" s="19"/>
      <c r="M132" s="19">
        <f t="shared" si="6"/>
        <v>120754</v>
      </c>
      <c r="N132" s="19"/>
      <c r="O132" s="20">
        <f t="shared" si="10"/>
        <v>41000</v>
      </c>
      <c r="P132" s="19"/>
      <c r="Q132" s="19"/>
      <c r="R132" s="12"/>
    </row>
    <row r="133" spans="1:18" s="4" customFormat="1" ht="12" outlineLevel="2">
      <c r="A133" s="9">
        <v>110</v>
      </c>
      <c r="B133" s="9" t="s">
        <v>345</v>
      </c>
      <c r="C133" s="12" t="s">
        <v>105</v>
      </c>
      <c r="D133" s="19">
        <v>2085</v>
      </c>
      <c r="E133" s="19">
        <v>1385</v>
      </c>
      <c r="F133" s="30" t="s">
        <v>106</v>
      </c>
      <c r="G133" s="20">
        <v>142650</v>
      </c>
      <c r="H133" s="19">
        <v>1981</v>
      </c>
      <c r="I133" s="19">
        <v>1316</v>
      </c>
      <c r="J133" s="28">
        <v>118000</v>
      </c>
      <c r="K133" s="19">
        <f t="shared" si="8"/>
        <v>49823</v>
      </c>
      <c r="L133" s="19"/>
      <c r="M133" s="19">
        <f t="shared" si="6"/>
        <v>68177</v>
      </c>
      <c r="N133" s="19"/>
      <c r="O133" s="20">
        <f t="shared" si="10"/>
        <v>24650</v>
      </c>
      <c r="P133" s="19"/>
      <c r="Q133" s="19"/>
      <c r="R133" s="12"/>
    </row>
    <row r="134" spans="1:18" s="4" customFormat="1" ht="12" outlineLevel="2">
      <c r="A134" s="9">
        <v>111</v>
      </c>
      <c r="B134" s="9" t="s">
        <v>345</v>
      </c>
      <c r="C134" s="9" t="s">
        <v>107</v>
      </c>
      <c r="D134" s="19">
        <v>3695</v>
      </c>
      <c r="E134" s="19">
        <v>2730</v>
      </c>
      <c r="F134" s="33" t="s">
        <v>238</v>
      </c>
      <c r="G134" s="19">
        <v>255000</v>
      </c>
      <c r="H134" s="19">
        <v>3550</v>
      </c>
      <c r="I134" s="19">
        <v>2594</v>
      </c>
      <c r="J134" s="28">
        <v>207000</v>
      </c>
      <c r="K134" s="19">
        <f t="shared" si="8"/>
        <v>87401</v>
      </c>
      <c r="L134" s="19"/>
      <c r="M134" s="19">
        <f t="shared" si="6"/>
        <v>119599</v>
      </c>
      <c r="N134" s="19"/>
      <c r="O134" s="20">
        <f t="shared" si="10"/>
        <v>48000</v>
      </c>
      <c r="P134" s="19"/>
      <c r="Q134" s="19"/>
      <c r="R134" s="12"/>
    </row>
    <row r="135" spans="1:18" s="6" customFormat="1" ht="12" outlineLevel="2">
      <c r="A135" s="9">
        <v>112</v>
      </c>
      <c r="B135" s="9" t="s">
        <v>345</v>
      </c>
      <c r="C135" s="10" t="s">
        <v>108</v>
      </c>
      <c r="D135" s="19">
        <v>1783</v>
      </c>
      <c r="E135" s="20">
        <v>1163</v>
      </c>
      <c r="F135" s="30" t="s">
        <v>109</v>
      </c>
      <c r="G135" s="19">
        <v>200000</v>
      </c>
      <c r="H135" s="20">
        <v>1774</v>
      </c>
      <c r="I135" s="20">
        <v>1109</v>
      </c>
      <c r="J135" s="28">
        <v>100000</v>
      </c>
      <c r="K135" s="19">
        <f t="shared" si="8"/>
        <v>42223</v>
      </c>
      <c r="L135" s="19"/>
      <c r="M135" s="19">
        <f t="shared" si="6"/>
        <v>57777</v>
      </c>
      <c r="N135" s="19"/>
      <c r="O135" s="20">
        <f t="shared" si="10"/>
        <v>100000</v>
      </c>
      <c r="P135" s="19"/>
      <c r="Q135" s="19"/>
      <c r="R135" s="12"/>
    </row>
    <row r="136" spans="1:18" s="6" customFormat="1" ht="22.5" outlineLevel="2">
      <c r="A136" s="9">
        <v>113</v>
      </c>
      <c r="B136" s="9" t="s">
        <v>345</v>
      </c>
      <c r="C136" s="9" t="s">
        <v>46</v>
      </c>
      <c r="D136" s="19">
        <v>12984</v>
      </c>
      <c r="E136" s="19">
        <v>8034</v>
      </c>
      <c r="F136" s="33" t="s">
        <v>239</v>
      </c>
      <c r="G136" s="19">
        <v>450000</v>
      </c>
      <c r="H136" s="19">
        <v>12328</v>
      </c>
      <c r="I136" s="19">
        <v>7632</v>
      </c>
      <c r="J136" s="28">
        <v>400000</v>
      </c>
      <c r="K136" s="19">
        <f t="shared" si="8"/>
        <v>168891</v>
      </c>
      <c r="L136" s="19"/>
      <c r="M136" s="19">
        <f t="shared" si="6"/>
        <v>231109</v>
      </c>
      <c r="N136" s="19"/>
      <c r="O136" s="20">
        <f t="shared" si="10"/>
        <v>50000</v>
      </c>
      <c r="P136" s="19"/>
      <c r="Q136" s="19"/>
      <c r="R136" s="12"/>
    </row>
    <row r="137" spans="1:18" s="6" customFormat="1" ht="22.5" outlineLevel="2">
      <c r="A137" s="9">
        <v>114</v>
      </c>
      <c r="B137" s="9" t="s">
        <v>345</v>
      </c>
      <c r="C137" s="9" t="s">
        <v>240</v>
      </c>
      <c r="D137" s="19">
        <v>8450</v>
      </c>
      <c r="E137" s="19">
        <v>5493</v>
      </c>
      <c r="F137" s="34" t="s">
        <v>241</v>
      </c>
      <c r="G137" s="19">
        <v>430000</v>
      </c>
      <c r="H137" s="19">
        <v>8028</v>
      </c>
      <c r="I137" s="19">
        <v>4714</v>
      </c>
      <c r="J137" s="28">
        <v>390000</v>
      </c>
      <c r="K137" s="19">
        <f t="shared" si="8"/>
        <v>164669</v>
      </c>
      <c r="L137" s="19"/>
      <c r="M137" s="19">
        <f t="shared" si="6"/>
        <v>225331</v>
      </c>
      <c r="N137" s="19"/>
      <c r="O137" s="20">
        <f t="shared" si="10"/>
        <v>40000</v>
      </c>
      <c r="P137" s="19"/>
      <c r="Q137" s="19"/>
      <c r="R137" s="12"/>
    </row>
    <row r="138" spans="1:18" s="6" customFormat="1" ht="22.5" outlineLevel="1">
      <c r="A138" s="9"/>
      <c r="B138" s="39" t="s">
        <v>214</v>
      </c>
      <c r="C138" s="9"/>
      <c r="D138" s="19">
        <f>SUBTOTAL(9,D131:D137)</f>
        <v>35719</v>
      </c>
      <c r="E138" s="19">
        <f>SUBTOTAL(9,E131:E137)</f>
        <v>23449</v>
      </c>
      <c r="F138" s="34"/>
      <c r="G138" s="19">
        <f>SUBTOTAL(9,G131:G137)</f>
        <v>1907650</v>
      </c>
      <c r="H138" s="19">
        <f>SUBTOTAL(9,H131:H137)</f>
        <v>34049</v>
      </c>
      <c r="I138" s="19">
        <f>SUBTOTAL(9,I131:I137)</f>
        <v>21682</v>
      </c>
      <c r="J138" s="28">
        <f>SUBTOTAL(9,J131:J137)</f>
        <v>1579000</v>
      </c>
      <c r="K138" s="19">
        <f>SUBTOTAL(9,K131:K137)</f>
        <v>666698</v>
      </c>
      <c r="L138" s="19">
        <f>SUBTOTAL(9,L131:L137)</f>
        <v>0</v>
      </c>
      <c r="M138" s="19">
        <f>SUBTOTAL(9,M131:M137)</f>
        <v>912302</v>
      </c>
      <c r="N138" s="19">
        <f>SUBTOTAL(9,N131:N137)</f>
        <v>0</v>
      </c>
      <c r="O138" s="20">
        <f>SUBTOTAL(9,O131:O137)</f>
        <v>328650</v>
      </c>
      <c r="P138" s="19">
        <f>SUBTOTAL(9,P131:P137)</f>
        <v>0</v>
      </c>
      <c r="Q138" s="19">
        <f>SUBTOTAL(9,Q131:Q137)</f>
        <v>0</v>
      </c>
      <c r="R138" s="12"/>
    </row>
    <row r="139" spans="1:18" s="6" customFormat="1" ht="12" outlineLevel="2">
      <c r="A139" s="9">
        <v>115</v>
      </c>
      <c r="B139" s="9" t="s">
        <v>346</v>
      </c>
      <c r="C139" s="18" t="s">
        <v>110</v>
      </c>
      <c r="D139" s="25">
        <v>6978</v>
      </c>
      <c r="E139" s="25">
        <v>4498</v>
      </c>
      <c r="F139" s="34" t="s">
        <v>112</v>
      </c>
      <c r="G139" s="25">
        <v>420000</v>
      </c>
      <c r="H139" s="25">
        <v>6723</v>
      </c>
      <c r="I139" s="25">
        <v>4438</v>
      </c>
      <c r="J139" s="28">
        <v>360000</v>
      </c>
      <c r="K139" s="19">
        <f t="shared" si="8"/>
        <v>152002</v>
      </c>
      <c r="L139" s="25"/>
      <c r="M139" s="19">
        <f t="shared" si="6"/>
        <v>207998</v>
      </c>
      <c r="N139" s="25"/>
      <c r="O139" s="22"/>
      <c r="P139" s="25">
        <v>60000</v>
      </c>
      <c r="Q139" s="20"/>
      <c r="R139" s="12"/>
    </row>
    <row r="140" spans="1:18" s="6" customFormat="1" ht="12" outlineLevel="2">
      <c r="A140" s="9">
        <v>116</v>
      </c>
      <c r="B140" s="9" t="s">
        <v>346</v>
      </c>
      <c r="C140" s="18" t="s">
        <v>111</v>
      </c>
      <c r="D140" s="25">
        <v>3697</v>
      </c>
      <c r="E140" s="25">
        <v>2617</v>
      </c>
      <c r="F140" s="34" t="s">
        <v>312</v>
      </c>
      <c r="G140" s="25">
        <v>240800</v>
      </c>
      <c r="H140" s="25">
        <v>3550</v>
      </c>
      <c r="I140" s="25">
        <v>2568</v>
      </c>
      <c r="J140" s="28">
        <v>205000</v>
      </c>
      <c r="K140" s="19">
        <f t="shared" si="8"/>
        <v>86557</v>
      </c>
      <c r="L140" s="25"/>
      <c r="M140" s="19">
        <f t="shared" si="6"/>
        <v>118443</v>
      </c>
      <c r="N140" s="25">
        <v>35800</v>
      </c>
      <c r="O140" s="22"/>
      <c r="P140" s="25"/>
      <c r="Q140" s="19"/>
      <c r="R140" s="12"/>
    </row>
    <row r="141" spans="1:18" s="6" customFormat="1" ht="12" outlineLevel="2">
      <c r="A141" s="9">
        <v>117</v>
      </c>
      <c r="B141" s="9" t="s">
        <v>346</v>
      </c>
      <c r="C141" s="18" t="s">
        <v>47</v>
      </c>
      <c r="D141" s="25">
        <v>8065</v>
      </c>
      <c r="E141" s="25">
        <v>5154</v>
      </c>
      <c r="F141" s="34" t="s">
        <v>313</v>
      </c>
      <c r="G141" s="25">
        <v>459200</v>
      </c>
      <c r="H141" s="25">
        <v>7599</v>
      </c>
      <c r="I141" s="25">
        <v>4826</v>
      </c>
      <c r="J141" s="28">
        <v>394000</v>
      </c>
      <c r="K141" s="19">
        <f t="shared" si="8"/>
        <v>166358</v>
      </c>
      <c r="L141" s="25"/>
      <c r="M141" s="19">
        <f t="shared" si="6"/>
        <v>227642</v>
      </c>
      <c r="N141" s="25"/>
      <c r="O141" s="22"/>
      <c r="P141" s="25">
        <v>65200</v>
      </c>
      <c r="Q141" s="20"/>
      <c r="R141" s="12"/>
    </row>
    <row r="142" spans="1:18" s="5" customFormat="1" ht="12" outlineLevel="2">
      <c r="A142" s="9">
        <v>118</v>
      </c>
      <c r="B142" s="9" t="s">
        <v>346</v>
      </c>
      <c r="C142" s="18" t="s">
        <v>311</v>
      </c>
      <c r="D142" s="25">
        <v>7845</v>
      </c>
      <c r="E142" s="25">
        <v>5562</v>
      </c>
      <c r="F142" s="34" t="s">
        <v>314</v>
      </c>
      <c r="G142" s="25">
        <v>470400</v>
      </c>
      <c r="H142" s="25">
        <v>7600</v>
      </c>
      <c r="I142" s="25">
        <v>4972</v>
      </c>
      <c r="J142" s="28">
        <v>400000</v>
      </c>
      <c r="K142" s="19">
        <f t="shared" si="8"/>
        <v>168891</v>
      </c>
      <c r="L142" s="25"/>
      <c r="M142" s="19">
        <f t="shared" si="6"/>
        <v>231109</v>
      </c>
      <c r="N142" s="25">
        <v>70400</v>
      </c>
      <c r="O142" s="19"/>
      <c r="P142" s="25"/>
      <c r="Q142" s="24"/>
      <c r="R142" s="21"/>
    </row>
    <row r="143" spans="1:18" s="5" customFormat="1" ht="22.5" outlineLevel="1">
      <c r="A143" s="9"/>
      <c r="B143" s="39" t="s">
        <v>215</v>
      </c>
      <c r="C143" s="18"/>
      <c r="D143" s="25">
        <f>SUBTOTAL(9,D139:D142)</f>
        <v>26585</v>
      </c>
      <c r="E143" s="25">
        <f>SUBTOTAL(9,E139:E142)</f>
        <v>17831</v>
      </c>
      <c r="F143" s="34"/>
      <c r="G143" s="25">
        <f>SUBTOTAL(9,G139:G142)</f>
        <v>1590400</v>
      </c>
      <c r="H143" s="25">
        <f>SUBTOTAL(9,H139:H142)</f>
        <v>25472</v>
      </c>
      <c r="I143" s="25">
        <f>SUBTOTAL(9,I139:I142)</f>
        <v>16804</v>
      </c>
      <c r="J143" s="28">
        <f>SUBTOTAL(9,J139:J142)</f>
        <v>1359000</v>
      </c>
      <c r="K143" s="19">
        <f>SUBTOTAL(9,K139:K142)</f>
        <v>573808</v>
      </c>
      <c r="L143" s="25">
        <f>SUBTOTAL(9,L139:L142)</f>
        <v>0</v>
      </c>
      <c r="M143" s="19">
        <f>SUBTOTAL(9,M139:M142)</f>
        <v>785192</v>
      </c>
      <c r="N143" s="25">
        <f>SUBTOTAL(9,N139:N142)</f>
        <v>106200</v>
      </c>
      <c r="O143" s="19">
        <f>SUBTOTAL(9,O139:O142)</f>
        <v>0</v>
      </c>
      <c r="P143" s="25">
        <f>SUBTOTAL(9,P139:P142)</f>
        <v>125200</v>
      </c>
      <c r="Q143" s="24">
        <f>SUBTOTAL(9,Q139:Q142)</f>
        <v>0</v>
      </c>
      <c r="R143" s="21"/>
    </row>
    <row r="144" spans="1:18" s="5" customFormat="1" ht="12" outlineLevel="2">
      <c r="A144" s="9">
        <v>119</v>
      </c>
      <c r="B144" s="9" t="s">
        <v>347</v>
      </c>
      <c r="C144" s="10" t="s">
        <v>113</v>
      </c>
      <c r="D144" s="19">
        <v>3523</v>
      </c>
      <c r="E144" s="19">
        <v>2635</v>
      </c>
      <c r="F144" s="30" t="s">
        <v>272</v>
      </c>
      <c r="G144" s="19">
        <v>250000</v>
      </c>
      <c r="H144" s="19">
        <v>3400</v>
      </c>
      <c r="I144" s="19">
        <v>2500</v>
      </c>
      <c r="J144" s="28">
        <v>199000</v>
      </c>
      <c r="K144" s="19">
        <f t="shared" si="8"/>
        <v>84023</v>
      </c>
      <c r="L144" s="19"/>
      <c r="M144" s="19">
        <f t="shared" si="6"/>
        <v>114977</v>
      </c>
      <c r="N144" s="19"/>
      <c r="O144" s="19">
        <v>51000</v>
      </c>
      <c r="P144" s="24"/>
      <c r="Q144" s="24"/>
      <c r="R144" s="21"/>
    </row>
    <row r="145" spans="1:18" s="5" customFormat="1" ht="12" outlineLevel="2">
      <c r="A145" s="9">
        <v>120</v>
      </c>
      <c r="B145" s="9" t="s">
        <v>347</v>
      </c>
      <c r="C145" s="10" t="s">
        <v>114</v>
      </c>
      <c r="D145" s="19">
        <v>9064</v>
      </c>
      <c r="E145" s="19">
        <v>5500</v>
      </c>
      <c r="F145" s="30" t="s">
        <v>115</v>
      </c>
      <c r="G145" s="19">
        <v>650000</v>
      </c>
      <c r="H145" s="19">
        <v>8500</v>
      </c>
      <c r="I145" s="19">
        <v>4900</v>
      </c>
      <c r="J145" s="28">
        <v>400000</v>
      </c>
      <c r="K145" s="19">
        <f t="shared" si="8"/>
        <v>168891</v>
      </c>
      <c r="L145" s="19"/>
      <c r="M145" s="19">
        <f t="shared" si="6"/>
        <v>231109</v>
      </c>
      <c r="N145" s="19"/>
      <c r="O145" s="19">
        <v>250000</v>
      </c>
      <c r="P145" s="24"/>
      <c r="Q145" s="24"/>
      <c r="R145" s="21"/>
    </row>
    <row r="146" spans="1:18" s="5" customFormat="1" ht="12" outlineLevel="2">
      <c r="A146" s="9">
        <v>121</v>
      </c>
      <c r="B146" s="9" t="s">
        <v>347</v>
      </c>
      <c r="C146" s="10" t="s">
        <v>116</v>
      </c>
      <c r="D146" s="19">
        <v>5300</v>
      </c>
      <c r="E146" s="19">
        <v>3370</v>
      </c>
      <c r="F146" s="30" t="s">
        <v>117</v>
      </c>
      <c r="G146" s="19">
        <v>300000</v>
      </c>
      <c r="H146" s="19">
        <v>5000</v>
      </c>
      <c r="I146" s="19">
        <v>3200</v>
      </c>
      <c r="J146" s="28">
        <v>260000</v>
      </c>
      <c r="K146" s="19">
        <f t="shared" si="8"/>
        <v>109779</v>
      </c>
      <c r="L146" s="19"/>
      <c r="M146" s="19">
        <f t="shared" si="6"/>
        <v>150221</v>
      </c>
      <c r="N146" s="19"/>
      <c r="O146" s="19">
        <v>40000</v>
      </c>
      <c r="P146" s="19"/>
      <c r="Q146" s="13"/>
      <c r="R146" s="12"/>
    </row>
    <row r="147" spans="1:18" s="6" customFormat="1" ht="12" outlineLevel="2">
      <c r="A147" s="9">
        <v>122</v>
      </c>
      <c r="B147" s="9" t="s">
        <v>347</v>
      </c>
      <c r="C147" s="10" t="s">
        <v>273</v>
      </c>
      <c r="D147" s="19">
        <v>4528</v>
      </c>
      <c r="E147" s="19">
        <v>2970</v>
      </c>
      <c r="F147" s="30" t="s">
        <v>274</v>
      </c>
      <c r="G147" s="19">
        <v>250000</v>
      </c>
      <c r="H147" s="19">
        <v>4300</v>
      </c>
      <c r="I147" s="19">
        <v>2700</v>
      </c>
      <c r="J147" s="28">
        <v>220000</v>
      </c>
      <c r="K147" s="19">
        <f t="shared" si="8"/>
        <v>92890</v>
      </c>
      <c r="L147" s="19"/>
      <c r="M147" s="19">
        <f t="shared" si="6"/>
        <v>127110</v>
      </c>
      <c r="N147" s="19"/>
      <c r="O147" s="19">
        <v>30000</v>
      </c>
      <c r="P147" s="19"/>
      <c r="Q147" s="13"/>
      <c r="R147" s="12"/>
    </row>
    <row r="148" spans="1:18" s="6" customFormat="1" ht="12" outlineLevel="2">
      <c r="A148" s="9">
        <v>123</v>
      </c>
      <c r="B148" s="9" t="s">
        <v>347</v>
      </c>
      <c r="C148" s="10" t="s">
        <v>275</v>
      </c>
      <c r="D148" s="19">
        <v>6033</v>
      </c>
      <c r="E148" s="19">
        <v>4400</v>
      </c>
      <c r="F148" s="30" t="s">
        <v>276</v>
      </c>
      <c r="G148" s="19">
        <v>420000</v>
      </c>
      <c r="H148" s="19">
        <v>5800</v>
      </c>
      <c r="I148" s="19">
        <v>4200</v>
      </c>
      <c r="J148" s="28">
        <v>317000</v>
      </c>
      <c r="K148" s="19">
        <f t="shared" si="8"/>
        <v>133846</v>
      </c>
      <c r="L148" s="19"/>
      <c r="M148" s="19">
        <f t="shared" si="6"/>
        <v>183154</v>
      </c>
      <c r="N148" s="19"/>
      <c r="O148" s="19">
        <v>103000</v>
      </c>
      <c r="P148" s="19"/>
      <c r="Q148" s="13"/>
      <c r="R148" s="12"/>
    </row>
    <row r="149" spans="1:18" s="6" customFormat="1" ht="12" outlineLevel="2">
      <c r="A149" s="9">
        <v>124</v>
      </c>
      <c r="B149" s="9" t="s">
        <v>347</v>
      </c>
      <c r="C149" s="10" t="s">
        <v>277</v>
      </c>
      <c r="D149" s="19">
        <v>4344</v>
      </c>
      <c r="E149" s="19">
        <v>2970</v>
      </c>
      <c r="F149" s="30" t="s">
        <v>278</v>
      </c>
      <c r="G149" s="19">
        <v>300000</v>
      </c>
      <c r="H149" s="19">
        <v>4200</v>
      </c>
      <c r="I149" s="19">
        <v>2700</v>
      </c>
      <c r="J149" s="28">
        <v>220000</v>
      </c>
      <c r="K149" s="19">
        <f t="shared" si="8"/>
        <v>92890</v>
      </c>
      <c r="L149" s="19"/>
      <c r="M149" s="19">
        <f t="shared" si="6"/>
        <v>127110</v>
      </c>
      <c r="N149" s="19"/>
      <c r="O149" s="19">
        <v>80000</v>
      </c>
      <c r="P149" s="19"/>
      <c r="Q149" s="24"/>
      <c r="R149" s="21"/>
    </row>
    <row r="150" spans="1:18" s="6" customFormat="1" ht="12" outlineLevel="2">
      <c r="A150" s="9">
        <v>125</v>
      </c>
      <c r="B150" s="9" t="s">
        <v>347</v>
      </c>
      <c r="C150" s="10" t="s">
        <v>279</v>
      </c>
      <c r="D150" s="19">
        <v>5279</v>
      </c>
      <c r="E150" s="19">
        <v>3450</v>
      </c>
      <c r="F150" s="30" t="s">
        <v>280</v>
      </c>
      <c r="G150" s="19">
        <v>280000</v>
      </c>
      <c r="H150" s="19">
        <v>5000</v>
      </c>
      <c r="I150" s="19">
        <v>3200</v>
      </c>
      <c r="J150" s="28">
        <v>261000</v>
      </c>
      <c r="K150" s="19">
        <f t="shared" si="8"/>
        <v>110202</v>
      </c>
      <c r="L150" s="19"/>
      <c r="M150" s="19">
        <f t="shared" si="6"/>
        <v>150798</v>
      </c>
      <c r="N150" s="19"/>
      <c r="O150" s="19">
        <v>19000</v>
      </c>
      <c r="P150" s="20"/>
      <c r="Q150" s="20"/>
      <c r="R150" s="21"/>
    </row>
    <row r="151" spans="1:18" s="6" customFormat="1" ht="22.5" outlineLevel="1">
      <c r="A151" s="9"/>
      <c r="B151" s="39" t="s">
        <v>216</v>
      </c>
      <c r="C151" s="10"/>
      <c r="D151" s="19">
        <f>SUBTOTAL(9,D144:D150)</f>
        <v>38071</v>
      </c>
      <c r="E151" s="19">
        <f>SUBTOTAL(9,E144:E150)</f>
        <v>25295</v>
      </c>
      <c r="F151" s="30"/>
      <c r="G151" s="19">
        <f>SUBTOTAL(9,G144:G150)</f>
        <v>2450000</v>
      </c>
      <c r="H151" s="19">
        <f>SUBTOTAL(9,H144:H150)</f>
        <v>36200</v>
      </c>
      <c r="I151" s="19">
        <f>SUBTOTAL(9,I144:I150)</f>
        <v>23400</v>
      </c>
      <c r="J151" s="28">
        <f>SUBTOTAL(9,J144:J150)</f>
        <v>1877000</v>
      </c>
      <c r="K151" s="19">
        <f>SUBTOTAL(9,K144:K150)</f>
        <v>792521</v>
      </c>
      <c r="L151" s="19">
        <f>SUBTOTAL(9,L144:L150)</f>
        <v>0</v>
      </c>
      <c r="M151" s="19">
        <f>SUBTOTAL(9,M144:M150)</f>
        <v>1084479</v>
      </c>
      <c r="N151" s="19">
        <f>SUBTOTAL(9,N144:N150)</f>
        <v>0</v>
      </c>
      <c r="O151" s="19">
        <f>SUBTOTAL(9,O144:O150)</f>
        <v>573000</v>
      </c>
      <c r="P151" s="20">
        <f>SUBTOTAL(9,P144:P150)</f>
        <v>0</v>
      </c>
      <c r="Q151" s="20">
        <f>SUBTOTAL(9,Q144:Q150)</f>
        <v>0</v>
      </c>
      <c r="R151" s="21"/>
    </row>
    <row r="152" spans="1:18" s="6" customFormat="1" ht="22.5" outlineLevel="2">
      <c r="A152" s="9">
        <v>126</v>
      </c>
      <c r="B152" s="9" t="s">
        <v>348</v>
      </c>
      <c r="C152" s="10" t="s">
        <v>188</v>
      </c>
      <c r="D152" s="19">
        <v>4058</v>
      </c>
      <c r="E152" s="19">
        <v>2237</v>
      </c>
      <c r="F152" s="30" t="s">
        <v>189</v>
      </c>
      <c r="G152" s="19">
        <v>195000</v>
      </c>
      <c r="H152" s="19">
        <v>3900</v>
      </c>
      <c r="I152" s="19">
        <v>2155</v>
      </c>
      <c r="J152" s="28">
        <v>180000</v>
      </c>
      <c r="K152" s="19">
        <f t="shared" si="8"/>
        <v>76001</v>
      </c>
      <c r="L152" s="19"/>
      <c r="M152" s="19">
        <f t="shared" si="6"/>
        <v>103999</v>
      </c>
      <c r="N152" s="19"/>
      <c r="O152" s="19">
        <v>15000</v>
      </c>
      <c r="P152" s="19"/>
      <c r="Q152" s="19"/>
      <c r="R152" s="21"/>
    </row>
    <row r="153" spans="1:18" s="6" customFormat="1" ht="22.5" outlineLevel="2">
      <c r="A153" s="9">
        <v>127</v>
      </c>
      <c r="B153" s="9" t="s">
        <v>348</v>
      </c>
      <c r="C153" s="10" t="s">
        <v>190</v>
      </c>
      <c r="D153" s="19">
        <v>2533</v>
      </c>
      <c r="E153" s="19">
        <v>1223</v>
      </c>
      <c r="F153" s="30" t="s">
        <v>191</v>
      </c>
      <c r="G153" s="20">
        <v>190000</v>
      </c>
      <c r="H153" s="20">
        <v>2455</v>
      </c>
      <c r="I153" s="20">
        <v>1207</v>
      </c>
      <c r="J153" s="28">
        <v>115000</v>
      </c>
      <c r="K153" s="19">
        <f t="shared" si="8"/>
        <v>48556</v>
      </c>
      <c r="L153" s="19"/>
      <c r="M153" s="19">
        <f t="shared" si="6"/>
        <v>66444</v>
      </c>
      <c r="N153" s="19"/>
      <c r="O153" s="20">
        <v>75000</v>
      </c>
      <c r="P153" s="20"/>
      <c r="Q153" s="20"/>
      <c r="R153" s="21"/>
    </row>
    <row r="154" spans="1:18" s="6" customFormat="1" ht="33.75" outlineLevel="2">
      <c r="A154" s="9">
        <v>128</v>
      </c>
      <c r="B154" s="9" t="s">
        <v>348</v>
      </c>
      <c r="C154" s="10" t="s">
        <v>192</v>
      </c>
      <c r="D154" s="19">
        <v>5565</v>
      </c>
      <c r="E154" s="19">
        <v>3350</v>
      </c>
      <c r="F154" s="30" t="s">
        <v>193</v>
      </c>
      <c r="G154" s="19">
        <v>338368</v>
      </c>
      <c r="H154" s="19">
        <v>5398</v>
      </c>
      <c r="I154" s="19">
        <v>3052</v>
      </c>
      <c r="J154" s="28">
        <v>250000</v>
      </c>
      <c r="K154" s="19">
        <f t="shared" si="8"/>
        <v>105557</v>
      </c>
      <c r="L154" s="19"/>
      <c r="M154" s="19">
        <f t="shared" si="6"/>
        <v>144443</v>
      </c>
      <c r="N154" s="19"/>
      <c r="O154" s="19">
        <v>88368</v>
      </c>
      <c r="P154" s="20"/>
      <c r="Q154" s="20"/>
      <c r="R154" s="21"/>
    </row>
    <row r="155" spans="1:18" s="6" customFormat="1" ht="12" outlineLevel="2">
      <c r="A155" s="9">
        <v>129</v>
      </c>
      <c r="B155" s="9" t="s">
        <v>348</v>
      </c>
      <c r="C155" s="10" t="s">
        <v>194</v>
      </c>
      <c r="D155" s="19">
        <v>2116</v>
      </c>
      <c r="E155" s="19">
        <v>1375</v>
      </c>
      <c r="F155" s="31" t="s">
        <v>195</v>
      </c>
      <c r="G155" s="20">
        <v>291000</v>
      </c>
      <c r="H155" s="20">
        <v>1904</v>
      </c>
      <c r="I155" s="20">
        <v>1306</v>
      </c>
      <c r="J155" s="28">
        <v>116000</v>
      </c>
      <c r="K155" s="19">
        <f t="shared" si="8"/>
        <v>48979</v>
      </c>
      <c r="L155" s="19"/>
      <c r="M155" s="19">
        <f t="shared" si="6"/>
        <v>67021</v>
      </c>
      <c r="N155" s="19"/>
      <c r="O155" s="20">
        <v>175000</v>
      </c>
      <c r="P155" s="20"/>
      <c r="Q155" s="20"/>
      <c r="R155" s="21"/>
    </row>
    <row r="156" spans="1:18" s="6" customFormat="1" ht="22.5" outlineLevel="1">
      <c r="A156" s="9"/>
      <c r="B156" s="39" t="s">
        <v>392</v>
      </c>
      <c r="C156" s="10"/>
      <c r="D156" s="19">
        <f>SUBTOTAL(9,D152:D155)</f>
        <v>14272</v>
      </c>
      <c r="E156" s="19">
        <f>SUBTOTAL(9,E152:E155)</f>
        <v>8185</v>
      </c>
      <c r="F156" s="31"/>
      <c r="G156" s="20">
        <f>SUBTOTAL(9,G152:G155)</f>
        <v>1014368</v>
      </c>
      <c r="H156" s="20">
        <f>SUBTOTAL(9,H152:H155)</f>
        <v>13657</v>
      </c>
      <c r="I156" s="20">
        <f>SUBTOTAL(9,I152:I155)</f>
        <v>7720</v>
      </c>
      <c r="J156" s="28">
        <f>SUBTOTAL(9,J152:J155)</f>
        <v>661000</v>
      </c>
      <c r="K156" s="19">
        <f>SUBTOTAL(9,K152:K155)</f>
        <v>279093</v>
      </c>
      <c r="L156" s="19">
        <f>SUBTOTAL(9,L152:L155)</f>
        <v>0</v>
      </c>
      <c r="M156" s="19">
        <f>SUBTOTAL(9,M152:M155)</f>
        <v>381907</v>
      </c>
      <c r="N156" s="19">
        <f>SUBTOTAL(9,N152:N155)</f>
        <v>0</v>
      </c>
      <c r="O156" s="20">
        <f>SUBTOTAL(9,O152:O155)</f>
        <v>353368</v>
      </c>
      <c r="P156" s="20">
        <f>SUBTOTAL(9,P152:P155)</f>
        <v>0</v>
      </c>
      <c r="Q156" s="20">
        <f>SUBTOTAL(9,Q152:Q155)</f>
        <v>0</v>
      </c>
      <c r="R156" s="21"/>
    </row>
    <row r="157" spans="1:18" s="6" customFormat="1" ht="33.75" outlineLevel="2">
      <c r="A157" s="9">
        <v>130</v>
      </c>
      <c r="B157" s="10" t="s">
        <v>48</v>
      </c>
      <c r="C157" s="11" t="s">
        <v>372</v>
      </c>
      <c r="D157" s="22">
        <v>6978</v>
      </c>
      <c r="E157" s="22">
        <v>4369</v>
      </c>
      <c r="F157" s="31" t="s">
        <v>373</v>
      </c>
      <c r="G157" s="26">
        <v>389400</v>
      </c>
      <c r="H157" s="19">
        <v>6706</v>
      </c>
      <c r="I157" s="19">
        <v>4180</v>
      </c>
      <c r="J157" s="28">
        <v>342000</v>
      </c>
      <c r="K157" s="19">
        <f t="shared" ref="K157:K190" si="11">J157-M157</f>
        <v>144402</v>
      </c>
      <c r="L157" s="19"/>
      <c r="M157" s="19">
        <f t="shared" ref="M157:M190" si="12">ROUND(J157*20300000/35135000,0)</f>
        <v>197598</v>
      </c>
      <c r="N157" s="19"/>
      <c r="O157" s="19">
        <f t="shared" ref="O157:O162" si="13">G157-J157</f>
        <v>47400</v>
      </c>
      <c r="P157" s="19"/>
      <c r="Q157" s="19"/>
      <c r="R157" s="12"/>
    </row>
    <row r="158" spans="1:18" s="6" customFormat="1" ht="12" outlineLevel="2">
      <c r="A158" s="9">
        <v>131</v>
      </c>
      <c r="B158" s="10" t="s">
        <v>48</v>
      </c>
      <c r="C158" s="11" t="s">
        <v>226</v>
      </c>
      <c r="D158" s="22">
        <v>8433</v>
      </c>
      <c r="E158" s="22">
        <v>5267</v>
      </c>
      <c r="F158" s="31" t="s">
        <v>374</v>
      </c>
      <c r="G158" s="26">
        <v>454300</v>
      </c>
      <c r="H158" s="19">
        <v>8233</v>
      </c>
      <c r="I158" s="19">
        <v>4768</v>
      </c>
      <c r="J158" s="28">
        <v>395000</v>
      </c>
      <c r="K158" s="19">
        <f t="shared" si="11"/>
        <v>166780</v>
      </c>
      <c r="L158" s="19"/>
      <c r="M158" s="19">
        <f t="shared" si="12"/>
        <v>228220</v>
      </c>
      <c r="N158" s="19"/>
      <c r="O158" s="19">
        <f t="shared" si="13"/>
        <v>59300</v>
      </c>
      <c r="P158" s="19"/>
      <c r="Q158" s="19"/>
      <c r="R158" s="12"/>
    </row>
    <row r="159" spans="1:18" s="6" customFormat="1" ht="22.5" outlineLevel="2">
      <c r="A159" s="9">
        <v>132</v>
      </c>
      <c r="B159" s="10" t="s">
        <v>48</v>
      </c>
      <c r="C159" s="11" t="s">
        <v>227</v>
      </c>
      <c r="D159" s="19">
        <v>3823</v>
      </c>
      <c r="E159" s="19">
        <v>2331</v>
      </c>
      <c r="F159" s="31" t="s">
        <v>228</v>
      </c>
      <c r="G159" s="22">
        <v>420993</v>
      </c>
      <c r="H159" s="19">
        <v>3679</v>
      </c>
      <c r="I159" s="19">
        <v>2176</v>
      </c>
      <c r="J159" s="28">
        <v>179000</v>
      </c>
      <c r="K159" s="19">
        <f t="shared" si="11"/>
        <v>75579</v>
      </c>
      <c r="L159" s="19"/>
      <c r="M159" s="19">
        <f t="shared" si="12"/>
        <v>103421</v>
      </c>
      <c r="N159" s="19"/>
      <c r="O159" s="19">
        <f t="shared" si="13"/>
        <v>241993</v>
      </c>
      <c r="P159" s="19"/>
      <c r="Q159" s="19"/>
      <c r="R159" s="12"/>
    </row>
    <row r="160" spans="1:18" s="6" customFormat="1" ht="22.5" outlineLevel="2">
      <c r="A160" s="9">
        <v>133</v>
      </c>
      <c r="B160" s="11" t="s">
        <v>48</v>
      </c>
      <c r="C160" s="11" t="s">
        <v>229</v>
      </c>
      <c r="D160" s="19">
        <v>1711</v>
      </c>
      <c r="E160" s="19">
        <v>1046</v>
      </c>
      <c r="F160" s="31" t="s">
        <v>375</v>
      </c>
      <c r="G160" s="22">
        <v>238800</v>
      </c>
      <c r="H160" s="19">
        <v>1695</v>
      </c>
      <c r="I160" s="19">
        <v>889</v>
      </c>
      <c r="J160" s="28">
        <v>100000</v>
      </c>
      <c r="K160" s="19">
        <f t="shared" si="11"/>
        <v>42223</v>
      </c>
      <c r="L160" s="19"/>
      <c r="M160" s="19">
        <f t="shared" si="12"/>
        <v>57777</v>
      </c>
      <c r="N160" s="19"/>
      <c r="O160" s="19">
        <f t="shared" si="13"/>
        <v>138800</v>
      </c>
      <c r="P160" s="19"/>
      <c r="Q160" s="19"/>
      <c r="R160" s="21"/>
    </row>
    <row r="161" spans="1:18" s="6" customFormat="1" ht="12" outlineLevel="2">
      <c r="A161" s="9">
        <v>134</v>
      </c>
      <c r="B161" s="11" t="s">
        <v>48</v>
      </c>
      <c r="C161" s="11" t="s">
        <v>230</v>
      </c>
      <c r="D161" s="22">
        <v>3276</v>
      </c>
      <c r="E161" s="22">
        <v>1996</v>
      </c>
      <c r="F161" s="31" t="s">
        <v>231</v>
      </c>
      <c r="G161" s="22">
        <v>195000</v>
      </c>
      <c r="H161" s="19">
        <v>3005</v>
      </c>
      <c r="I161" s="19">
        <v>1886</v>
      </c>
      <c r="J161" s="28">
        <v>154000</v>
      </c>
      <c r="K161" s="19">
        <f t="shared" si="11"/>
        <v>65023</v>
      </c>
      <c r="L161" s="19"/>
      <c r="M161" s="19">
        <f t="shared" si="12"/>
        <v>88977</v>
      </c>
      <c r="N161" s="19"/>
      <c r="O161" s="19">
        <f t="shared" si="13"/>
        <v>41000</v>
      </c>
      <c r="P161" s="19"/>
      <c r="Q161" s="19"/>
      <c r="R161" s="21"/>
    </row>
    <row r="162" spans="1:18" s="6" customFormat="1" ht="12" outlineLevel="2">
      <c r="A162" s="9">
        <v>135</v>
      </c>
      <c r="B162" s="11" t="s">
        <v>48</v>
      </c>
      <c r="C162" s="11" t="s">
        <v>232</v>
      </c>
      <c r="D162" s="22">
        <v>7912</v>
      </c>
      <c r="E162" s="22">
        <v>4761</v>
      </c>
      <c r="F162" s="31" t="s">
        <v>233</v>
      </c>
      <c r="G162" s="22">
        <v>604721</v>
      </c>
      <c r="H162" s="19">
        <v>7674</v>
      </c>
      <c r="I162" s="19">
        <v>4525</v>
      </c>
      <c r="J162" s="28">
        <v>374000</v>
      </c>
      <c r="K162" s="19">
        <f t="shared" si="11"/>
        <v>157913</v>
      </c>
      <c r="L162" s="19"/>
      <c r="M162" s="19">
        <f t="shared" si="12"/>
        <v>216087</v>
      </c>
      <c r="N162" s="19"/>
      <c r="O162" s="19">
        <f t="shared" si="13"/>
        <v>230721</v>
      </c>
      <c r="P162" s="19"/>
      <c r="Q162" s="19"/>
      <c r="R162" s="21"/>
    </row>
    <row r="163" spans="1:18" s="6" customFormat="1" ht="22.5" outlineLevel="1">
      <c r="A163" s="9"/>
      <c r="B163" s="40" t="s">
        <v>217</v>
      </c>
      <c r="C163" s="11"/>
      <c r="D163" s="22">
        <f>SUBTOTAL(9,D157:D162)</f>
        <v>32133</v>
      </c>
      <c r="E163" s="22">
        <f>SUBTOTAL(9,E157:E162)</f>
        <v>19770</v>
      </c>
      <c r="F163" s="31"/>
      <c r="G163" s="22">
        <f>SUBTOTAL(9,G157:G162)</f>
        <v>2303214</v>
      </c>
      <c r="H163" s="19">
        <f>SUBTOTAL(9,H157:H162)</f>
        <v>30992</v>
      </c>
      <c r="I163" s="19">
        <f>SUBTOTAL(9,I157:I162)</f>
        <v>18424</v>
      </c>
      <c r="J163" s="28">
        <f>SUBTOTAL(9,J157:J162)</f>
        <v>1544000</v>
      </c>
      <c r="K163" s="19">
        <f>SUBTOTAL(9,K157:K162)</f>
        <v>651920</v>
      </c>
      <c r="L163" s="19">
        <f>SUBTOTAL(9,L157:L162)</f>
        <v>0</v>
      </c>
      <c r="M163" s="19">
        <f>SUBTOTAL(9,M157:M162)</f>
        <v>892080</v>
      </c>
      <c r="N163" s="19">
        <f>SUBTOTAL(9,N157:N162)</f>
        <v>0</v>
      </c>
      <c r="O163" s="19">
        <f>SUBTOTAL(9,O157:O162)</f>
        <v>759214</v>
      </c>
      <c r="P163" s="19">
        <f>SUBTOTAL(9,P157:P162)</f>
        <v>0</v>
      </c>
      <c r="Q163" s="19">
        <f>SUBTOTAL(9,Q157:Q162)</f>
        <v>0</v>
      </c>
      <c r="R163" s="21"/>
    </row>
    <row r="164" spans="1:18" s="6" customFormat="1" ht="12" outlineLevel="2">
      <c r="A164" s="9">
        <v>136</v>
      </c>
      <c r="B164" s="9" t="s">
        <v>349</v>
      </c>
      <c r="C164" s="10" t="s">
        <v>50</v>
      </c>
      <c r="D164" s="20">
        <v>8375</v>
      </c>
      <c r="E164" s="20">
        <v>7000</v>
      </c>
      <c r="F164" s="35" t="s">
        <v>121</v>
      </c>
      <c r="G164" s="19">
        <v>770568</v>
      </c>
      <c r="H164" s="19">
        <v>8000</v>
      </c>
      <c r="I164" s="19">
        <v>6788</v>
      </c>
      <c r="J164" s="28">
        <v>400000</v>
      </c>
      <c r="K164" s="19">
        <f t="shared" si="11"/>
        <v>168891</v>
      </c>
      <c r="L164" s="19"/>
      <c r="M164" s="19">
        <f t="shared" si="12"/>
        <v>231109</v>
      </c>
      <c r="N164" s="19"/>
      <c r="O164" s="19">
        <v>370568</v>
      </c>
      <c r="P164" s="19"/>
      <c r="Q164" s="20"/>
      <c r="R164" s="21"/>
    </row>
    <row r="165" spans="1:18" s="6" customFormat="1" ht="12" outlineLevel="2">
      <c r="A165" s="9">
        <v>137</v>
      </c>
      <c r="B165" s="9" t="s">
        <v>349</v>
      </c>
      <c r="C165" s="10" t="s">
        <v>49</v>
      </c>
      <c r="D165" s="20">
        <v>6891</v>
      </c>
      <c r="E165" s="20">
        <v>5800</v>
      </c>
      <c r="F165" s="35" t="s">
        <v>122</v>
      </c>
      <c r="G165" s="19">
        <v>621000</v>
      </c>
      <c r="H165" s="19">
        <v>6000</v>
      </c>
      <c r="I165" s="19">
        <v>5500</v>
      </c>
      <c r="J165" s="28">
        <v>400000</v>
      </c>
      <c r="K165" s="19">
        <f t="shared" si="11"/>
        <v>168891</v>
      </c>
      <c r="L165" s="19"/>
      <c r="M165" s="19">
        <f t="shared" si="12"/>
        <v>231109</v>
      </c>
      <c r="N165" s="19"/>
      <c r="O165" s="19">
        <v>221000</v>
      </c>
      <c r="P165" s="19"/>
      <c r="Q165" s="19"/>
      <c r="R165" s="21"/>
    </row>
    <row r="166" spans="1:18" s="6" customFormat="1" ht="22.5" outlineLevel="2">
      <c r="A166" s="9">
        <v>138</v>
      </c>
      <c r="B166" s="9" t="s">
        <v>349</v>
      </c>
      <c r="C166" s="10" t="s">
        <v>51</v>
      </c>
      <c r="D166" s="20">
        <v>5401</v>
      </c>
      <c r="E166" s="20">
        <v>4800</v>
      </c>
      <c r="F166" s="35" t="s">
        <v>123</v>
      </c>
      <c r="G166" s="19">
        <v>450000</v>
      </c>
      <c r="H166" s="19">
        <v>5300</v>
      </c>
      <c r="I166" s="19">
        <v>4338</v>
      </c>
      <c r="J166" s="28">
        <v>340000</v>
      </c>
      <c r="K166" s="19">
        <f t="shared" si="11"/>
        <v>143558</v>
      </c>
      <c r="L166" s="19"/>
      <c r="M166" s="19">
        <f t="shared" si="12"/>
        <v>196442</v>
      </c>
      <c r="N166" s="19"/>
      <c r="O166" s="19">
        <v>110000</v>
      </c>
      <c r="P166" s="19"/>
      <c r="Q166" s="19"/>
      <c r="R166" s="21"/>
    </row>
    <row r="167" spans="1:18" s="8" customFormat="1" ht="12" outlineLevel="2">
      <c r="A167" s="9">
        <v>139</v>
      </c>
      <c r="B167" s="9" t="s">
        <v>349</v>
      </c>
      <c r="C167" s="10" t="s">
        <v>124</v>
      </c>
      <c r="D167" s="20">
        <v>1285</v>
      </c>
      <c r="E167" s="20">
        <v>1100</v>
      </c>
      <c r="F167" s="35" t="s">
        <v>125</v>
      </c>
      <c r="G167" s="19">
        <v>162000</v>
      </c>
      <c r="H167" s="19">
        <v>1250</v>
      </c>
      <c r="I167" s="19">
        <v>1015</v>
      </c>
      <c r="J167" s="28">
        <v>100000</v>
      </c>
      <c r="K167" s="19">
        <f t="shared" si="11"/>
        <v>42223</v>
      </c>
      <c r="L167" s="19"/>
      <c r="M167" s="19">
        <f t="shared" si="12"/>
        <v>57777</v>
      </c>
      <c r="N167" s="19"/>
      <c r="O167" s="19">
        <v>62000</v>
      </c>
      <c r="P167" s="19"/>
      <c r="Q167" s="19"/>
      <c r="R167" s="21"/>
    </row>
    <row r="168" spans="1:18" s="8" customFormat="1" ht="33.75" outlineLevel="2">
      <c r="A168" s="9">
        <v>140</v>
      </c>
      <c r="B168" s="9" t="s">
        <v>349</v>
      </c>
      <c r="C168" s="12" t="s">
        <v>118</v>
      </c>
      <c r="D168" s="20">
        <v>3286</v>
      </c>
      <c r="E168" s="20">
        <v>2950</v>
      </c>
      <c r="F168" s="35" t="s">
        <v>246</v>
      </c>
      <c r="G168" s="19">
        <v>610733</v>
      </c>
      <c r="H168" s="19">
        <v>3000</v>
      </c>
      <c r="I168" s="19">
        <v>2830</v>
      </c>
      <c r="J168" s="28">
        <v>218000</v>
      </c>
      <c r="K168" s="19">
        <f t="shared" si="11"/>
        <v>92046</v>
      </c>
      <c r="L168" s="19"/>
      <c r="M168" s="19">
        <f t="shared" si="12"/>
        <v>125954</v>
      </c>
      <c r="N168" s="19"/>
      <c r="O168" s="19">
        <f>G168-J168</f>
        <v>392733</v>
      </c>
      <c r="P168" s="19"/>
      <c r="Q168" s="19"/>
      <c r="R168" s="21"/>
    </row>
    <row r="169" spans="1:18" s="8" customFormat="1" ht="22.5" outlineLevel="2">
      <c r="A169" s="9">
        <v>141</v>
      </c>
      <c r="B169" s="9" t="s">
        <v>349</v>
      </c>
      <c r="C169" s="10" t="s">
        <v>119</v>
      </c>
      <c r="D169" s="20">
        <v>1622</v>
      </c>
      <c r="E169" s="20">
        <v>1450</v>
      </c>
      <c r="F169" s="35" t="s">
        <v>387</v>
      </c>
      <c r="G169" s="19">
        <v>268000</v>
      </c>
      <c r="H169" s="19">
        <v>1500</v>
      </c>
      <c r="I169" s="19">
        <v>1306</v>
      </c>
      <c r="J169" s="28">
        <v>112000</v>
      </c>
      <c r="K169" s="19">
        <f t="shared" si="11"/>
        <v>47290</v>
      </c>
      <c r="L169" s="19"/>
      <c r="M169" s="19">
        <f t="shared" si="12"/>
        <v>64710</v>
      </c>
      <c r="N169" s="19"/>
      <c r="O169" s="19">
        <v>156000</v>
      </c>
      <c r="P169" s="19"/>
      <c r="Q169" s="19"/>
      <c r="R169" s="21"/>
    </row>
    <row r="170" spans="1:18" s="4" customFormat="1" ht="12" outlineLevel="2">
      <c r="A170" s="9">
        <v>142</v>
      </c>
      <c r="B170" s="9" t="s">
        <v>349</v>
      </c>
      <c r="C170" s="10" t="s">
        <v>52</v>
      </c>
      <c r="D170" s="20">
        <v>4285</v>
      </c>
      <c r="E170" s="20">
        <v>3800</v>
      </c>
      <c r="F170" s="35" t="s">
        <v>120</v>
      </c>
      <c r="G170" s="19">
        <v>384486</v>
      </c>
      <c r="H170" s="19">
        <v>3850</v>
      </c>
      <c r="I170" s="19">
        <v>3597</v>
      </c>
      <c r="J170" s="28">
        <v>277000</v>
      </c>
      <c r="K170" s="19">
        <f t="shared" si="11"/>
        <v>116957</v>
      </c>
      <c r="L170" s="19"/>
      <c r="M170" s="19">
        <f t="shared" si="12"/>
        <v>160043</v>
      </c>
      <c r="N170" s="19"/>
      <c r="O170" s="19">
        <v>107486</v>
      </c>
      <c r="P170" s="19"/>
      <c r="Q170" s="22"/>
      <c r="R170" s="12"/>
    </row>
    <row r="171" spans="1:18" s="4" customFormat="1" ht="33.75" outlineLevel="2">
      <c r="A171" s="9">
        <v>143</v>
      </c>
      <c r="B171" s="9" t="s">
        <v>349</v>
      </c>
      <c r="C171" s="10" t="s">
        <v>247</v>
      </c>
      <c r="D171" s="20">
        <v>1962</v>
      </c>
      <c r="E171" s="20">
        <v>1560</v>
      </c>
      <c r="F171" s="35" t="s">
        <v>248</v>
      </c>
      <c r="G171" s="19">
        <v>148380</v>
      </c>
      <c r="H171" s="19">
        <v>1800</v>
      </c>
      <c r="I171" s="19">
        <v>1300</v>
      </c>
      <c r="J171" s="28">
        <v>115000</v>
      </c>
      <c r="K171" s="19">
        <f t="shared" si="11"/>
        <v>48556</v>
      </c>
      <c r="L171" s="19"/>
      <c r="M171" s="19">
        <f t="shared" si="12"/>
        <v>66444</v>
      </c>
      <c r="N171" s="19"/>
      <c r="O171" s="19">
        <v>33380</v>
      </c>
      <c r="P171" s="19"/>
      <c r="Q171" s="22"/>
      <c r="R171" s="12"/>
    </row>
    <row r="172" spans="1:18" s="4" customFormat="1" ht="22.5" outlineLevel="1">
      <c r="A172" s="9"/>
      <c r="B172" s="39" t="s">
        <v>218</v>
      </c>
      <c r="C172" s="10"/>
      <c r="D172" s="20">
        <f>SUBTOTAL(9,D164:D171)</f>
        <v>33107</v>
      </c>
      <c r="E172" s="20">
        <f>SUBTOTAL(9,E164:E171)</f>
        <v>28460</v>
      </c>
      <c r="F172" s="35"/>
      <c r="G172" s="19">
        <f>SUBTOTAL(9,G164:G171)</f>
        <v>3415167</v>
      </c>
      <c r="H172" s="19">
        <f>SUBTOTAL(9,H164:H171)</f>
        <v>30700</v>
      </c>
      <c r="I172" s="19">
        <f>SUBTOTAL(9,I164:I171)</f>
        <v>26674</v>
      </c>
      <c r="J172" s="28">
        <f>SUBTOTAL(9,J164:J171)</f>
        <v>1962000</v>
      </c>
      <c r="K172" s="19">
        <f>SUBTOTAL(9,K164:K171)</f>
        <v>828412</v>
      </c>
      <c r="L172" s="19">
        <f>SUBTOTAL(9,L164:L171)</f>
        <v>0</v>
      </c>
      <c r="M172" s="19">
        <f>SUBTOTAL(9,M164:M171)</f>
        <v>1133588</v>
      </c>
      <c r="N172" s="19">
        <f>SUBTOTAL(9,N164:N171)</f>
        <v>0</v>
      </c>
      <c r="O172" s="19">
        <f>SUBTOTAL(9,O164:O171)</f>
        <v>1453167</v>
      </c>
      <c r="P172" s="19">
        <f>SUBTOTAL(9,P164:P171)</f>
        <v>0</v>
      </c>
      <c r="Q172" s="22">
        <f>SUBTOTAL(9,Q164:Q171)</f>
        <v>0</v>
      </c>
      <c r="R172" s="12"/>
    </row>
    <row r="173" spans="1:18" s="4" customFormat="1" ht="12" outlineLevel="2">
      <c r="A173" s="9">
        <v>144</v>
      </c>
      <c r="B173" s="9" t="s">
        <v>350</v>
      </c>
      <c r="C173" s="10" t="s">
        <v>53</v>
      </c>
      <c r="D173" s="19">
        <v>5109</v>
      </c>
      <c r="E173" s="19">
        <v>3264</v>
      </c>
      <c r="F173" s="30" t="s">
        <v>351</v>
      </c>
      <c r="G173" s="19">
        <v>285000</v>
      </c>
      <c r="H173" s="19">
        <v>4995</v>
      </c>
      <c r="I173" s="19">
        <v>3249</v>
      </c>
      <c r="J173" s="28">
        <v>264000</v>
      </c>
      <c r="K173" s="19">
        <f t="shared" si="11"/>
        <v>111468</v>
      </c>
      <c r="L173" s="19"/>
      <c r="M173" s="19">
        <f t="shared" si="12"/>
        <v>152532</v>
      </c>
      <c r="N173" s="19"/>
      <c r="O173" s="19"/>
      <c r="P173" s="19">
        <f>G173-J173</f>
        <v>21000</v>
      </c>
      <c r="Q173" s="22"/>
      <c r="R173" s="12"/>
    </row>
    <row r="174" spans="1:18" s="4" customFormat="1" ht="12" outlineLevel="2">
      <c r="A174" s="9">
        <v>145</v>
      </c>
      <c r="B174" s="9" t="s">
        <v>350</v>
      </c>
      <c r="C174" s="10" t="s">
        <v>352</v>
      </c>
      <c r="D174" s="19">
        <v>2610</v>
      </c>
      <c r="E174" s="19">
        <v>1675</v>
      </c>
      <c r="F174" s="30" t="s">
        <v>353</v>
      </c>
      <c r="G174" s="19">
        <v>150000</v>
      </c>
      <c r="H174" s="19">
        <v>2553</v>
      </c>
      <c r="I174" s="19">
        <v>1660</v>
      </c>
      <c r="J174" s="28">
        <v>150000</v>
      </c>
      <c r="K174" s="19">
        <f t="shared" si="11"/>
        <v>63334</v>
      </c>
      <c r="L174" s="19"/>
      <c r="M174" s="19">
        <f t="shared" si="12"/>
        <v>86666</v>
      </c>
      <c r="N174" s="19"/>
      <c r="O174" s="19"/>
      <c r="P174" s="19"/>
      <c r="Q174" s="19"/>
      <c r="R174" s="12"/>
    </row>
    <row r="175" spans="1:18" s="4" customFormat="1" ht="22.5" outlineLevel="2">
      <c r="A175" s="9">
        <v>146</v>
      </c>
      <c r="B175" s="9" t="s">
        <v>350</v>
      </c>
      <c r="C175" s="9" t="s">
        <v>354</v>
      </c>
      <c r="D175" s="19">
        <v>6156</v>
      </c>
      <c r="E175" s="19">
        <v>3998</v>
      </c>
      <c r="F175" s="33" t="s">
        <v>355</v>
      </c>
      <c r="G175" s="19">
        <v>350000</v>
      </c>
      <c r="H175" s="19">
        <v>6021</v>
      </c>
      <c r="I175" s="19">
        <v>3985</v>
      </c>
      <c r="J175" s="28">
        <v>323000</v>
      </c>
      <c r="K175" s="19">
        <f t="shared" si="11"/>
        <v>136380</v>
      </c>
      <c r="L175" s="19"/>
      <c r="M175" s="19">
        <f t="shared" si="12"/>
        <v>186620</v>
      </c>
      <c r="N175" s="19"/>
      <c r="O175" s="19"/>
      <c r="P175" s="19">
        <f t="shared" ref="P175:P180" si="14">G175-J175</f>
        <v>27000</v>
      </c>
      <c r="Q175" s="13"/>
      <c r="R175" s="12"/>
    </row>
    <row r="176" spans="1:18" s="4" customFormat="1" ht="12" outlineLevel="2">
      <c r="A176" s="9">
        <v>147</v>
      </c>
      <c r="B176" s="9" t="s">
        <v>350</v>
      </c>
      <c r="C176" s="9" t="s">
        <v>356</v>
      </c>
      <c r="D176" s="19">
        <v>6536</v>
      </c>
      <c r="E176" s="19">
        <v>4235</v>
      </c>
      <c r="F176" s="33" t="s">
        <v>357</v>
      </c>
      <c r="G176" s="19">
        <v>450000</v>
      </c>
      <c r="H176" s="19">
        <v>6401</v>
      </c>
      <c r="I176" s="19">
        <v>4222</v>
      </c>
      <c r="J176" s="28">
        <v>342000</v>
      </c>
      <c r="K176" s="19">
        <f t="shared" si="11"/>
        <v>144402</v>
      </c>
      <c r="L176" s="19"/>
      <c r="M176" s="19">
        <f t="shared" si="12"/>
        <v>197598</v>
      </c>
      <c r="N176" s="19"/>
      <c r="O176" s="19"/>
      <c r="P176" s="19">
        <f t="shared" si="14"/>
        <v>108000</v>
      </c>
      <c r="Q176" s="20"/>
      <c r="R176" s="12"/>
    </row>
    <row r="177" spans="1:18" s="4" customFormat="1" ht="12" outlineLevel="2">
      <c r="A177" s="9">
        <v>148</v>
      </c>
      <c r="B177" s="9" t="s">
        <v>350</v>
      </c>
      <c r="C177" s="9" t="s">
        <v>358</v>
      </c>
      <c r="D177" s="19">
        <v>3917</v>
      </c>
      <c r="E177" s="19">
        <v>2500</v>
      </c>
      <c r="F177" s="33" t="s">
        <v>359</v>
      </c>
      <c r="G177" s="19">
        <v>260000</v>
      </c>
      <c r="H177" s="19">
        <v>3838</v>
      </c>
      <c r="I177" s="19">
        <v>2487</v>
      </c>
      <c r="J177" s="28">
        <v>200000</v>
      </c>
      <c r="K177" s="19">
        <f t="shared" si="11"/>
        <v>84446</v>
      </c>
      <c r="L177" s="19"/>
      <c r="M177" s="19">
        <f t="shared" si="12"/>
        <v>115554</v>
      </c>
      <c r="N177" s="19"/>
      <c r="O177" s="19"/>
      <c r="P177" s="19">
        <f t="shared" si="14"/>
        <v>60000</v>
      </c>
      <c r="Q177" s="20"/>
      <c r="R177" s="12"/>
    </row>
    <row r="178" spans="1:18" s="4" customFormat="1" ht="22.5" outlineLevel="2">
      <c r="A178" s="9">
        <v>149</v>
      </c>
      <c r="B178" s="9" t="s">
        <v>350</v>
      </c>
      <c r="C178" s="9" t="s">
        <v>360</v>
      </c>
      <c r="D178" s="19">
        <v>4203</v>
      </c>
      <c r="E178" s="19">
        <v>2650</v>
      </c>
      <c r="F178" s="33" t="s">
        <v>361</v>
      </c>
      <c r="G178" s="19">
        <v>350000</v>
      </c>
      <c r="H178" s="19">
        <v>4115</v>
      </c>
      <c r="I178" s="19">
        <v>2633</v>
      </c>
      <c r="J178" s="28">
        <v>214000</v>
      </c>
      <c r="K178" s="19">
        <f t="shared" si="11"/>
        <v>90357</v>
      </c>
      <c r="L178" s="19"/>
      <c r="M178" s="19">
        <f t="shared" si="12"/>
        <v>123643</v>
      </c>
      <c r="N178" s="19"/>
      <c r="O178" s="19"/>
      <c r="P178" s="19">
        <f t="shared" si="14"/>
        <v>136000</v>
      </c>
      <c r="Q178" s="19"/>
      <c r="R178" s="12"/>
    </row>
    <row r="179" spans="1:18" s="4" customFormat="1" ht="22.5" outlineLevel="2">
      <c r="A179" s="9">
        <v>150</v>
      </c>
      <c r="B179" s="9" t="s">
        <v>350</v>
      </c>
      <c r="C179" s="10" t="s">
        <v>362</v>
      </c>
      <c r="D179" s="19">
        <v>6411</v>
      </c>
      <c r="E179" s="19">
        <v>4150</v>
      </c>
      <c r="F179" s="30" t="s">
        <v>363</v>
      </c>
      <c r="G179" s="19">
        <v>350000</v>
      </c>
      <c r="H179" s="22">
        <v>6252</v>
      </c>
      <c r="I179" s="22">
        <v>4132</v>
      </c>
      <c r="J179" s="28">
        <v>335000</v>
      </c>
      <c r="K179" s="19">
        <f t="shared" si="11"/>
        <v>141447</v>
      </c>
      <c r="L179" s="19"/>
      <c r="M179" s="19">
        <f t="shared" si="12"/>
        <v>193553</v>
      </c>
      <c r="N179" s="19"/>
      <c r="O179" s="19"/>
      <c r="P179" s="19">
        <f t="shared" si="14"/>
        <v>15000</v>
      </c>
      <c r="Q179" s="20"/>
      <c r="R179" s="12"/>
    </row>
    <row r="180" spans="1:18" s="6" customFormat="1" ht="12" outlineLevel="2">
      <c r="A180" s="9">
        <v>151</v>
      </c>
      <c r="B180" s="9" t="s">
        <v>350</v>
      </c>
      <c r="C180" s="10" t="s">
        <v>364</v>
      </c>
      <c r="D180" s="19">
        <v>1047</v>
      </c>
      <c r="E180" s="19">
        <v>671</v>
      </c>
      <c r="F180" s="33" t="s">
        <v>365</v>
      </c>
      <c r="G180" s="19">
        <v>115000</v>
      </c>
      <c r="H180" s="22">
        <v>1025</v>
      </c>
      <c r="I180" s="22">
        <v>635</v>
      </c>
      <c r="J180" s="28">
        <v>100000</v>
      </c>
      <c r="K180" s="19">
        <f t="shared" si="11"/>
        <v>42223</v>
      </c>
      <c r="L180" s="19"/>
      <c r="M180" s="19">
        <f t="shared" si="12"/>
        <v>57777</v>
      </c>
      <c r="N180" s="19"/>
      <c r="O180" s="19"/>
      <c r="P180" s="19">
        <f t="shared" si="14"/>
        <v>15000</v>
      </c>
      <c r="Q180" s="20"/>
      <c r="R180" s="12"/>
    </row>
    <row r="181" spans="1:18" s="6" customFormat="1" ht="33.75" outlineLevel="2">
      <c r="A181" s="9">
        <v>152</v>
      </c>
      <c r="B181" s="9" t="s">
        <v>350</v>
      </c>
      <c r="C181" s="10" t="s">
        <v>366</v>
      </c>
      <c r="D181" s="19">
        <v>9040</v>
      </c>
      <c r="E181" s="19">
        <v>5875</v>
      </c>
      <c r="F181" s="30" t="s">
        <v>367</v>
      </c>
      <c r="G181" s="19">
        <v>800000</v>
      </c>
      <c r="H181" s="19">
        <v>8798</v>
      </c>
      <c r="I181" s="19">
        <v>5853</v>
      </c>
      <c r="J181" s="28">
        <v>400000</v>
      </c>
      <c r="K181" s="19">
        <f t="shared" si="11"/>
        <v>168891</v>
      </c>
      <c r="L181" s="19"/>
      <c r="M181" s="19">
        <f t="shared" si="12"/>
        <v>231109</v>
      </c>
      <c r="N181" s="19"/>
      <c r="O181" s="19">
        <v>200000</v>
      </c>
      <c r="P181" s="19">
        <v>200000</v>
      </c>
      <c r="Q181" s="19"/>
      <c r="R181" s="12"/>
    </row>
    <row r="182" spans="1:18" s="6" customFormat="1" ht="22.5" outlineLevel="1">
      <c r="A182" s="9"/>
      <c r="B182" s="39" t="s">
        <v>219</v>
      </c>
      <c r="C182" s="10"/>
      <c r="D182" s="19">
        <f>SUBTOTAL(9,D173:D181)</f>
        <v>45029</v>
      </c>
      <c r="E182" s="19">
        <f>SUBTOTAL(9,E173:E181)</f>
        <v>29018</v>
      </c>
      <c r="F182" s="30"/>
      <c r="G182" s="19">
        <f>SUBTOTAL(9,G173:G181)</f>
        <v>3110000</v>
      </c>
      <c r="H182" s="19">
        <f>SUBTOTAL(9,H173:H181)</f>
        <v>43998</v>
      </c>
      <c r="I182" s="19">
        <f>SUBTOTAL(9,I173:I181)</f>
        <v>28856</v>
      </c>
      <c r="J182" s="28">
        <f>SUBTOTAL(9,J173:J181)</f>
        <v>2328000</v>
      </c>
      <c r="K182" s="19">
        <f>SUBTOTAL(9,K173:K181)</f>
        <v>982948</v>
      </c>
      <c r="L182" s="19">
        <f>SUBTOTAL(9,L173:L181)</f>
        <v>0</v>
      </c>
      <c r="M182" s="19">
        <f>SUBTOTAL(9,M173:M181)</f>
        <v>1345052</v>
      </c>
      <c r="N182" s="19">
        <f>SUBTOTAL(9,N173:N181)</f>
        <v>0</v>
      </c>
      <c r="O182" s="19">
        <f>SUBTOTAL(9,O173:O181)</f>
        <v>200000</v>
      </c>
      <c r="P182" s="19">
        <f>SUBTOTAL(9,P173:P181)</f>
        <v>582000</v>
      </c>
      <c r="Q182" s="19">
        <f>SUBTOTAL(9,Q173:Q181)</f>
        <v>0</v>
      </c>
      <c r="R182" s="12"/>
    </row>
    <row r="183" spans="1:18" s="6" customFormat="1" ht="12" outlineLevel="2">
      <c r="A183" s="9">
        <v>153</v>
      </c>
      <c r="B183" s="9" t="s">
        <v>368</v>
      </c>
      <c r="C183" s="10" t="s">
        <v>166</v>
      </c>
      <c r="D183" s="19">
        <v>3137</v>
      </c>
      <c r="E183" s="19">
        <v>2065</v>
      </c>
      <c r="F183" s="30" t="s">
        <v>129</v>
      </c>
      <c r="G183" s="19">
        <v>350000</v>
      </c>
      <c r="H183" s="19">
        <v>2820</v>
      </c>
      <c r="I183" s="19">
        <v>1550</v>
      </c>
      <c r="J183" s="28">
        <v>130000</v>
      </c>
      <c r="K183" s="19">
        <f t="shared" si="11"/>
        <v>54890</v>
      </c>
      <c r="L183" s="19"/>
      <c r="M183" s="19">
        <f t="shared" si="12"/>
        <v>75110</v>
      </c>
      <c r="N183" s="19"/>
      <c r="O183" s="19">
        <f t="shared" ref="O183:O190" si="15">G183-J183</f>
        <v>220000</v>
      </c>
      <c r="P183" s="19"/>
      <c r="Q183" s="19"/>
      <c r="R183" s="12"/>
    </row>
    <row r="184" spans="1:18" s="6" customFormat="1" ht="12" outlineLevel="2">
      <c r="A184" s="9">
        <v>154</v>
      </c>
      <c r="B184" s="9" t="s">
        <v>368</v>
      </c>
      <c r="C184" s="10" t="s">
        <v>167</v>
      </c>
      <c r="D184" s="20">
        <v>2461</v>
      </c>
      <c r="E184" s="20">
        <v>1500</v>
      </c>
      <c r="F184" s="30" t="s">
        <v>168</v>
      </c>
      <c r="G184" s="19">
        <v>192000</v>
      </c>
      <c r="H184" s="19">
        <v>2325</v>
      </c>
      <c r="I184" s="19">
        <v>1290</v>
      </c>
      <c r="J184" s="28">
        <v>120000</v>
      </c>
      <c r="K184" s="19">
        <f t="shared" si="11"/>
        <v>50667</v>
      </c>
      <c r="L184" s="19"/>
      <c r="M184" s="19">
        <f t="shared" si="12"/>
        <v>69333</v>
      </c>
      <c r="N184" s="19"/>
      <c r="O184" s="19">
        <f t="shared" si="15"/>
        <v>72000</v>
      </c>
      <c r="P184" s="19"/>
      <c r="Q184" s="19"/>
      <c r="R184" s="21"/>
    </row>
    <row r="185" spans="1:18" s="6" customFormat="1" ht="12" outlineLevel="2">
      <c r="A185" s="9">
        <v>155</v>
      </c>
      <c r="B185" s="9" t="s">
        <v>368</v>
      </c>
      <c r="C185" s="10" t="s">
        <v>169</v>
      </c>
      <c r="D185" s="19">
        <v>2335</v>
      </c>
      <c r="E185" s="19">
        <v>1400</v>
      </c>
      <c r="F185" s="30" t="s">
        <v>393</v>
      </c>
      <c r="G185" s="19">
        <v>344000</v>
      </c>
      <c r="H185" s="19">
        <v>1875</v>
      </c>
      <c r="I185" s="19">
        <v>1350</v>
      </c>
      <c r="J185" s="28">
        <v>120000</v>
      </c>
      <c r="K185" s="19">
        <f t="shared" si="11"/>
        <v>50667</v>
      </c>
      <c r="L185" s="19"/>
      <c r="M185" s="19">
        <f t="shared" si="12"/>
        <v>69333</v>
      </c>
      <c r="N185" s="19"/>
      <c r="O185" s="19">
        <f t="shared" si="15"/>
        <v>224000</v>
      </c>
      <c r="P185" s="19"/>
      <c r="Q185" s="19"/>
      <c r="R185" s="21"/>
    </row>
    <row r="186" spans="1:18" s="6" customFormat="1" ht="12" outlineLevel="2">
      <c r="A186" s="9">
        <v>156</v>
      </c>
      <c r="B186" s="9" t="s">
        <v>368</v>
      </c>
      <c r="C186" s="10" t="s">
        <v>170</v>
      </c>
      <c r="D186" s="19">
        <v>1708</v>
      </c>
      <c r="E186" s="19">
        <v>985</v>
      </c>
      <c r="F186" s="30" t="s">
        <v>223</v>
      </c>
      <c r="G186" s="19">
        <v>125000</v>
      </c>
      <c r="H186" s="20">
        <v>1150</v>
      </c>
      <c r="I186" s="20">
        <v>953</v>
      </c>
      <c r="J186" s="28">
        <v>100000</v>
      </c>
      <c r="K186" s="19">
        <f t="shared" si="11"/>
        <v>42223</v>
      </c>
      <c r="L186" s="19"/>
      <c r="M186" s="19">
        <f t="shared" si="12"/>
        <v>57777</v>
      </c>
      <c r="N186" s="20"/>
      <c r="O186" s="19">
        <f t="shared" si="15"/>
        <v>25000</v>
      </c>
      <c r="P186" s="20"/>
      <c r="Q186" s="19"/>
      <c r="R186" s="21"/>
    </row>
    <row r="187" spans="1:18" s="5" customFormat="1" ht="12" outlineLevel="2">
      <c r="A187" s="9">
        <v>157</v>
      </c>
      <c r="B187" s="9" t="s">
        <v>368</v>
      </c>
      <c r="C187" s="10" t="s">
        <v>171</v>
      </c>
      <c r="D187" s="20">
        <v>5433</v>
      </c>
      <c r="E187" s="20">
        <v>3560</v>
      </c>
      <c r="F187" s="30" t="s">
        <v>394</v>
      </c>
      <c r="G187" s="19">
        <v>560000</v>
      </c>
      <c r="H187" s="20">
        <v>5100</v>
      </c>
      <c r="I187" s="20">
        <v>3025</v>
      </c>
      <c r="J187" s="28">
        <v>250000</v>
      </c>
      <c r="K187" s="19">
        <f t="shared" si="11"/>
        <v>105557</v>
      </c>
      <c r="L187" s="19"/>
      <c r="M187" s="19">
        <f>ROUND(J187*20300000/35135000,0)</f>
        <v>144443</v>
      </c>
      <c r="N187" s="20"/>
      <c r="O187" s="19">
        <f t="shared" si="15"/>
        <v>310000</v>
      </c>
      <c r="P187" s="20"/>
      <c r="Q187" s="19"/>
      <c r="R187" s="21"/>
    </row>
    <row r="188" spans="1:18" s="5" customFormat="1" ht="12" outlineLevel="2">
      <c r="A188" s="9">
        <v>158</v>
      </c>
      <c r="B188" s="9" t="s">
        <v>368</v>
      </c>
      <c r="C188" s="10" t="s">
        <v>172</v>
      </c>
      <c r="D188" s="19">
        <v>3442</v>
      </c>
      <c r="E188" s="19">
        <v>2000</v>
      </c>
      <c r="F188" s="30" t="s">
        <v>395</v>
      </c>
      <c r="G188" s="19">
        <v>287100</v>
      </c>
      <c r="H188" s="20">
        <v>3100</v>
      </c>
      <c r="I188" s="20">
        <v>1661</v>
      </c>
      <c r="J188" s="28">
        <v>140000</v>
      </c>
      <c r="K188" s="19">
        <f t="shared" si="11"/>
        <v>59118</v>
      </c>
      <c r="L188" s="19"/>
      <c r="M188" s="19">
        <v>80882</v>
      </c>
      <c r="N188" s="20"/>
      <c r="O188" s="19">
        <f t="shared" si="15"/>
        <v>147100</v>
      </c>
      <c r="P188" s="20"/>
      <c r="Q188" s="19"/>
      <c r="R188" s="21"/>
    </row>
    <row r="189" spans="1:18" s="5" customFormat="1" ht="22.5" outlineLevel="2">
      <c r="A189" s="9">
        <v>159</v>
      </c>
      <c r="B189" s="9" t="s">
        <v>368</v>
      </c>
      <c r="C189" s="10" t="s">
        <v>173</v>
      </c>
      <c r="D189" s="20">
        <v>1416</v>
      </c>
      <c r="E189" s="20">
        <v>876</v>
      </c>
      <c r="F189" s="30" t="s">
        <v>396</v>
      </c>
      <c r="G189" s="19">
        <v>180000</v>
      </c>
      <c r="H189" s="20">
        <v>1150</v>
      </c>
      <c r="I189" s="20">
        <v>525</v>
      </c>
      <c r="J189" s="28">
        <v>100000</v>
      </c>
      <c r="K189" s="19">
        <f t="shared" si="11"/>
        <v>42223</v>
      </c>
      <c r="L189" s="19"/>
      <c r="M189" s="19">
        <f>ROUND(J189*20300000/35135000,0)</f>
        <v>57777</v>
      </c>
      <c r="N189" s="20"/>
      <c r="O189" s="19">
        <f t="shared" si="15"/>
        <v>80000</v>
      </c>
      <c r="P189" s="20"/>
      <c r="Q189" s="19"/>
      <c r="R189" s="21"/>
    </row>
    <row r="190" spans="1:18" s="5" customFormat="1" ht="12" outlineLevel="2">
      <c r="A190" s="9">
        <v>160</v>
      </c>
      <c r="B190" s="9" t="s">
        <v>368</v>
      </c>
      <c r="C190" s="10" t="s">
        <v>251</v>
      </c>
      <c r="D190" s="20">
        <v>2368</v>
      </c>
      <c r="E190" s="20">
        <v>1450</v>
      </c>
      <c r="F190" s="30" t="s">
        <v>369</v>
      </c>
      <c r="G190" s="10">
        <v>625000</v>
      </c>
      <c r="H190" s="20">
        <v>2200</v>
      </c>
      <c r="I190" s="20">
        <v>1180</v>
      </c>
      <c r="J190" s="29">
        <v>110000</v>
      </c>
      <c r="K190" s="19">
        <f t="shared" si="11"/>
        <v>46445</v>
      </c>
      <c r="L190" s="10"/>
      <c r="M190" s="19">
        <f t="shared" si="12"/>
        <v>63555</v>
      </c>
      <c r="N190" s="12"/>
      <c r="O190" s="10">
        <f t="shared" si="15"/>
        <v>515000</v>
      </c>
      <c r="P190" s="12"/>
      <c r="Q190" s="10"/>
      <c r="R190" s="12"/>
    </row>
    <row r="191" spans="1:18" s="5" customFormat="1" ht="22.5" outlineLevel="1">
      <c r="A191" s="9"/>
      <c r="B191" s="39" t="s">
        <v>220</v>
      </c>
      <c r="C191" s="10"/>
      <c r="D191" s="20">
        <f>SUBTOTAL(9,D183:D190)</f>
        <v>22300</v>
      </c>
      <c r="E191" s="20">
        <f>SUBTOTAL(9,E183:E190)</f>
        <v>13836</v>
      </c>
      <c r="F191" s="30"/>
      <c r="G191" s="10">
        <f>SUBTOTAL(9,G183:G190)</f>
        <v>2663100</v>
      </c>
      <c r="H191" s="20">
        <f>SUBTOTAL(9,H183:H190)</f>
        <v>19720</v>
      </c>
      <c r="I191" s="20">
        <f>SUBTOTAL(9,I183:I190)</f>
        <v>11534</v>
      </c>
      <c r="J191" s="29">
        <f>SUBTOTAL(9,J183:J190)</f>
        <v>1070000</v>
      </c>
      <c r="K191" s="19">
        <f>SUBTOTAL(9,K183:K190)</f>
        <v>451790</v>
      </c>
      <c r="L191" s="10">
        <f>SUBTOTAL(9,L183:L190)</f>
        <v>0</v>
      </c>
      <c r="M191" s="19">
        <f>SUBTOTAL(9,M183:M190)</f>
        <v>618210</v>
      </c>
      <c r="N191" s="12">
        <f>SUBTOTAL(9,N183:N190)</f>
        <v>0</v>
      </c>
      <c r="O191" s="10">
        <f>SUBTOTAL(9,O183:O190)</f>
        <v>1593100</v>
      </c>
      <c r="P191" s="12">
        <f>SUBTOTAL(9,P183:P190)</f>
        <v>0</v>
      </c>
      <c r="Q191" s="10">
        <f>SUBTOTAL(9,Q183:Q190)</f>
        <v>0</v>
      </c>
      <c r="R191" s="12"/>
    </row>
    <row r="192" spans="1:18" outlineLevel="1">
      <c r="M192" s="37"/>
    </row>
    <row r="193" outlineLevel="1"/>
    <row r="194" outlineLevel="1"/>
    <row r="195" outlineLevel="1"/>
    <row r="196" outlineLevel="1"/>
    <row r="197" outlineLevel="1"/>
    <row r="198" outlineLevel="1"/>
    <row r="199" outlineLevel="1"/>
    <row r="200" outlineLevel="1"/>
    <row r="201" outlineLevel="1"/>
    <row r="202" outlineLevel="1"/>
    <row r="203" outlineLevel="1"/>
    <row r="204" outlineLevel="1"/>
    <row r="205" outlineLevel="1"/>
    <row r="206" outlineLevel="1"/>
    <row r="207" outlineLevel="1"/>
    <row r="208" outlineLevel="1"/>
    <row r="209" outlineLevel="1"/>
    <row r="210" outlineLevel="1"/>
    <row r="211" outlineLevel="1"/>
    <row r="212" outlineLevel="1"/>
    <row r="213" outlineLevel="1"/>
    <row r="214" outlineLevel="1"/>
    <row r="215" outlineLevel="1"/>
    <row r="216" outlineLevel="1"/>
    <row r="217" outlineLevel="1"/>
    <row r="218" outlineLevel="1"/>
    <row r="219" outlineLevel="1"/>
    <row r="220" outlineLevel="1"/>
    <row r="221" outlineLevel="1"/>
    <row r="222" outlineLevel="1"/>
    <row r="223" outlineLevel="1"/>
    <row r="224" outlineLevel="1"/>
    <row r="225" outlineLevel="1"/>
    <row r="226" outlineLevel="1"/>
    <row r="227" outlineLevel="1"/>
    <row r="228" outlineLevel="1"/>
    <row r="229" outlineLevel="1"/>
    <row r="230" outlineLevel="1"/>
    <row r="231" outlineLevel="1"/>
    <row r="232" outlineLevel="1"/>
    <row r="233" outlineLevel="1"/>
    <row r="234" outlineLevel="1"/>
    <row r="235" outlineLevel="1"/>
    <row r="236" outlineLevel="1"/>
    <row r="237" outlineLevel="1"/>
    <row r="238" outlineLevel="1"/>
    <row r="239" outlineLevel="1"/>
    <row r="240" outlineLevel="1"/>
    <row r="241" spans="2:17" outlineLevel="1"/>
    <row r="242" spans="2:17" outlineLevel="1"/>
    <row r="243" spans="2:17" outlineLevel="1"/>
    <row r="244" spans="2:17" outlineLevel="1"/>
    <row r="245" spans="2:17" outlineLevel="1"/>
    <row r="246" spans="2:17" outlineLevel="1">
      <c r="B246" s="51" t="s">
        <v>221</v>
      </c>
      <c r="D246" s="1">
        <f>SUBTOTAL(9,D6:D245)</f>
        <v>715374</v>
      </c>
      <c r="E246" s="1">
        <f>SUBTOTAL(9,E6:E245)</f>
        <v>468303.9</v>
      </c>
      <c r="G246" s="1">
        <f>SUBTOTAL(9,G6:G245)</f>
        <v>50298397</v>
      </c>
      <c r="H246" s="1">
        <f>SUBTOTAL(9,H6:H245)</f>
        <v>676538.31</v>
      </c>
      <c r="I246" s="1">
        <f>SUBTOTAL(9,I6:I245)</f>
        <v>431360.16000000003</v>
      </c>
      <c r="J246" s="1">
        <f>SUBTOTAL(9,J6:J245)</f>
        <v>35135000</v>
      </c>
      <c r="K246" s="1">
        <f>SUBTOTAL(9,K6:K245)</f>
        <v>14818132</v>
      </c>
      <c r="L246" s="1">
        <f>SUBTOTAL(9,L6:L245)</f>
        <v>0</v>
      </c>
      <c r="M246" s="1">
        <f>SUBTOTAL(9,M6:M245)</f>
        <v>20300000</v>
      </c>
      <c r="N246" s="1">
        <f>SUBTOTAL(9,N6:N245)</f>
        <v>106200</v>
      </c>
      <c r="O246" s="1">
        <f>SUBTOTAL(9,O6:O245)</f>
        <v>13002125</v>
      </c>
      <c r="P246" s="1">
        <f>SUBTOTAL(9,P6:P245)</f>
        <v>1788072</v>
      </c>
      <c r="Q246" s="1">
        <f>SUBTOTAL(9,Q6:Q245)</f>
        <v>267000</v>
      </c>
    </row>
  </sheetData>
  <mergeCells count="16">
    <mergeCell ref="P4:P5"/>
    <mergeCell ref="Q4:Q5"/>
    <mergeCell ref="R4:R5"/>
    <mergeCell ref="H4:H5"/>
    <mergeCell ref="I4:I5"/>
    <mergeCell ref="J4:M4"/>
    <mergeCell ref="N4:N5"/>
    <mergeCell ref="O4:O5"/>
    <mergeCell ref="A4:A5"/>
    <mergeCell ref="B4:C4"/>
    <mergeCell ref="D4:E4"/>
    <mergeCell ref="F4:F5"/>
    <mergeCell ref="G4:G5"/>
    <mergeCell ref="A2:R2"/>
    <mergeCell ref="A1:B1"/>
    <mergeCell ref="N3:Q3"/>
  </mergeCells>
  <phoneticPr fontId="13" type="noConversion"/>
  <pageMargins left="0.43307086614173229" right="0.19685039370078741" top="0.31496062992125984" bottom="0.51181102362204722" header="0.27559055118110237" footer="0.19685039370078741"/>
  <pageSetup paperSize="9" scale="66" orientation="landscape" r:id="rId1"/>
  <headerFooter differentOddEven="1" alignWithMargins="0">
    <oddFooter>&amp;R&amp;18- &amp;P+4 -</oddFooter>
    <evenFooter>&amp;L&amp;18- &amp;P+4 -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 3.21 (发文稿)</vt:lpstr>
    </vt:vector>
  </TitlesOfParts>
  <Company>晋江市人民政府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wtx</dc:creator>
  <cp:lastModifiedBy>微软用户</cp:lastModifiedBy>
  <cp:lastPrinted>2022-03-24T08:04:09Z</cp:lastPrinted>
  <dcterms:created xsi:type="dcterms:W3CDTF">2015-11-27T03:34:00Z</dcterms:created>
  <dcterms:modified xsi:type="dcterms:W3CDTF">2022-03-25T01:44:39Z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2052-9.1.0.5132</vt:lpwstr>
  </property>
</Properties>
</file>