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16" windowWidth="12030" windowHeight="9885" activeTab="10"/>
  </bookViews>
  <sheets>
    <sheet name="目录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表1-15" sheetId="16" r:id="rId16"/>
    <sheet name="附表1-16" sheetId="17" r:id="rId17"/>
    <sheet name="附表1-17" sheetId="18" r:id="rId18"/>
    <sheet name="附表1-18" sheetId="19" r:id="rId19"/>
    <sheet name="附表1-19" sheetId="20" r:id="rId20"/>
  </sheets>
  <definedNames>
    <definedName name="_xlnm.Print_Area" localSheetId="1">'附表1-1'!$A$1:$E$39</definedName>
    <definedName name="_xlnm.Print_Area" localSheetId="12">'附表1-12'!$A$1:$H$17</definedName>
    <definedName name="_xlnm.Print_Area" localSheetId="13">'附表1-13'!$A$1:$D$24</definedName>
    <definedName name="_xlnm.Print_Area" localSheetId="14">'附表1-14'!$A$1:$D$20</definedName>
    <definedName name="_xlnm.Print_Area" localSheetId="15">'附表1-15'!$A$1:$F$17</definedName>
    <definedName name="_xlnm.Print_Area" localSheetId="18">'附表1-18'!$A$1:$E$25</definedName>
    <definedName name="_xlnm.Print_Area" localSheetId="19">'附表1-19'!$A$1:$H$19</definedName>
    <definedName name="_xlnm.Print_Area" localSheetId="3">'附表1-3'!$A$1:$E$39</definedName>
    <definedName name="_xlnm.Print_Area" localSheetId="7">'附表1-7'!$A$1:$F$18</definedName>
    <definedName name="_xlnm.Print_Area" localSheetId="9">'附表1-9'!$A$1:$E$36</definedName>
    <definedName name="_xlnm.Print_Titles" localSheetId="18">'附表1-18'!$1:$3</definedName>
    <definedName name="_xlnm.Print_Titles" localSheetId="2">'附表1-2'!$1:$4</definedName>
    <definedName name="_xlnm.Print_Titles" localSheetId="4">'附表1-4'!$1:$4</definedName>
    <definedName name="_xlnm.Print_Titles" localSheetId="5">'附表1-5'!$2:$6</definedName>
    <definedName name="_xlnm.Print_Titles" localSheetId="9">'附表1-9'!$1:$4</definedName>
  </definedNames>
  <calcPr fullCalcOnLoad="1"/>
</workbook>
</file>

<file path=xl/sharedStrings.xml><?xml version="1.0" encoding="utf-8"?>
<sst xmlns="http://schemas.openxmlformats.org/spreadsheetml/2006/main" count="1489" uniqueCount="811">
  <si>
    <t>十九、债务付息支出</t>
  </si>
  <si>
    <t>2016年预算</t>
  </si>
  <si>
    <t>2016年预计</t>
  </si>
  <si>
    <t>2017年预算</t>
  </si>
  <si>
    <r>
      <t>说明：</t>
    </r>
    <r>
      <rPr>
        <sz val="12"/>
        <rFont val="宋体"/>
        <family val="0"/>
      </rPr>
      <t>本表不含新增地方政府一般债券资金</t>
    </r>
  </si>
  <si>
    <t>一、一般公共预算收入</t>
  </si>
  <si>
    <r>
      <t xml:space="preserve">  其中：</t>
    </r>
    <r>
      <rPr>
        <sz val="12"/>
        <rFont val="宋体"/>
        <family val="0"/>
      </rPr>
      <t>1.体制上解泉州12.5%部分</t>
    </r>
  </si>
  <si>
    <r>
      <t xml:space="preserve">        2.</t>
    </r>
    <r>
      <rPr>
        <sz val="12"/>
        <rFont val="宋体"/>
        <family val="0"/>
      </rPr>
      <t>营改增应上解中央</t>
    </r>
  </si>
  <si>
    <t>八、调入预算稳定调节基金</t>
  </si>
  <si>
    <t>七、成品油价格和税费改革税收返还收入</t>
  </si>
  <si>
    <t>2017年    预算数</t>
  </si>
  <si>
    <t>1、人大事务</t>
  </si>
  <si>
    <t>2、政协事务</t>
  </si>
  <si>
    <t>3、政府办公厅(室)及相关机构事务</t>
  </si>
  <si>
    <t>4、发展与改革事务</t>
  </si>
  <si>
    <t>5、统计信息事务</t>
  </si>
  <si>
    <t>事业运行</t>
  </si>
  <si>
    <t>6、财政事务</t>
  </si>
  <si>
    <t>7、税收事务</t>
  </si>
  <si>
    <t>8、审计事务</t>
  </si>
  <si>
    <t>9、人力资源事务</t>
  </si>
  <si>
    <t>10、纪检监察事务</t>
  </si>
  <si>
    <t>11、商贸事务</t>
  </si>
  <si>
    <t>12、工商行政管理事务</t>
  </si>
  <si>
    <t>行政运行</t>
  </si>
  <si>
    <t>13、质量技术监督与检验检疫事务</t>
  </si>
  <si>
    <t>二、国防支出</t>
  </si>
  <si>
    <t>1、国防动员</t>
  </si>
  <si>
    <t>2、公安</t>
  </si>
  <si>
    <t>信息化建设</t>
  </si>
  <si>
    <t>其他公安支出</t>
  </si>
  <si>
    <t>3、检察</t>
  </si>
  <si>
    <t>4、法院</t>
  </si>
  <si>
    <t>5、司法</t>
  </si>
  <si>
    <t>基层司法业务</t>
  </si>
  <si>
    <t>3、职业教育</t>
  </si>
  <si>
    <t>五、科学技术支出</t>
  </si>
  <si>
    <t>1、科学技术管理事务</t>
  </si>
  <si>
    <t>2、技术研究与开发</t>
  </si>
  <si>
    <t>机构运行</t>
  </si>
  <si>
    <t>六、文化体育与传媒支出</t>
  </si>
  <si>
    <t>1、文化</t>
  </si>
  <si>
    <t>2、文物</t>
  </si>
  <si>
    <t>3、体育</t>
  </si>
  <si>
    <t>4、广播影视</t>
  </si>
  <si>
    <t>七、社会保障和就业支出</t>
  </si>
  <si>
    <t>1、人力资源和社会保障管理事务</t>
  </si>
  <si>
    <t>劳动保障监察</t>
  </si>
  <si>
    <t>2、民政管理事务</t>
  </si>
  <si>
    <t>4、行政事业单位离退休</t>
  </si>
  <si>
    <t>其他行政事业单位离退休支出</t>
  </si>
  <si>
    <t>5、抚恤</t>
  </si>
  <si>
    <t>6、退役安置</t>
  </si>
  <si>
    <t>7、残疾人事业</t>
  </si>
  <si>
    <t>残疾人康复</t>
  </si>
  <si>
    <t>残疾人就业和扶贫</t>
  </si>
  <si>
    <t>8、红十字事业</t>
  </si>
  <si>
    <t>9、最低生活保障</t>
  </si>
  <si>
    <t>城市最低生活保障金支出</t>
  </si>
  <si>
    <t>农村最低生活保障支出</t>
  </si>
  <si>
    <t>11、其他社会保障和就业支出</t>
  </si>
  <si>
    <t>其他社会保障和就业支出</t>
  </si>
  <si>
    <t>1、医疗卫生与计划生育管理事务</t>
  </si>
  <si>
    <t>一般行政管理事务</t>
  </si>
  <si>
    <t>2、公立医院</t>
  </si>
  <si>
    <t>综合医院</t>
  </si>
  <si>
    <t>中医（民族）医院</t>
  </si>
  <si>
    <t>3、基层医疗卫生机构</t>
  </si>
  <si>
    <t>城市社区卫生机构</t>
  </si>
  <si>
    <t>乡镇卫生院</t>
  </si>
  <si>
    <t>4、公共卫生</t>
  </si>
  <si>
    <t>疾病预防控制机构</t>
  </si>
  <si>
    <t>卫生监督机构</t>
  </si>
  <si>
    <t>妇幼保健机构</t>
  </si>
  <si>
    <t>精神卫生机构</t>
  </si>
  <si>
    <t>基本公共卫生服务</t>
  </si>
  <si>
    <t>其他公共卫生支出</t>
  </si>
  <si>
    <t>5、医疗保障</t>
  </si>
  <si>
    <t>行政单位医疗</t>
  </si>
  <si>
    <t>事业单位医疗</t>
  </si>
  <si>
    <t>优抚对象医疗补助</t>
  </si>
  <si>
    <t>新型农村合作医疗</t>
  </si>
  <si>
    <t>城镇居民基本医疗保险</t>
  </si>
  <si>
    <t>其他医疗保障支出</t>
  </si>
  <si>
    <t>6、计划生育事务</t>
  </si>
  <si>
    <t>计划生育机构</t>
  </si>
  <si>
    <t>计划生育服务</t>
  </si>
  <si>
    <t>其他计划生育事务支出</t>
  </si>
  <si>
    <t>其他医疗卫生与计划生育支出</t>
  </si>
  <si>
    <t>九、节能环保支出</t>
  </si>
  <si>
    <t>1、环境保护管理事务</t>
  </si>
  <si>
    <t>2、污染防治</t>
  </si>
  <si>
    <t>排污费安排的支出</t>
  </si>
  <si>
    <t>1、城乡社区管理事务</t>
  </si>
  <si>
    <t>城管执法</t>
  </si>
  <si>
    <t>2、城乡社区公共设施</t>
  </si>
  <si>
    <t>小城镇基础设施建设</t>
  </si>
  <si>
    <t>1、农业</t>
  </si>
  <si>
    <t>技术转化与推广服务</t>
  </si>
  <si>
    <t>病虫害控制</t>
  </si>
  <si>
    <t>农产品质量安全</t>
  </si>
  <si>
    <t>执法监管</t>
  </si>
  <si>
    <t>统计监测与信息服务</t>
  </si>
  <si>
    <t>农业生产资料与技术补贴</t>
  </si>
  <si>
    <t>农业生产保险补贴</t>
  </si>
  <si>
    <t>农业组织化与产业化经营</t>
  </si>
  <si>
    <t>农产品加工与促销</t>
  </si>
  <si>
    <t>农村公益事业</t>
  </si>
  <si>
    <t>其他农业支出</t>
  </si>
  <si>
    <t>2、林业</t>
  </si>
  <si>
    <t>林业事业机构</t>
  </si>
  <si>
    <t>森林培育</t>
  </si>
  <si>
    <t>林业技术推广</t>
  </si>
  <si>
    <t>林业检疫检测</t>
  </si>
  <si>
    <t>林业产业化</t>
  </si>
  <si>
    <t>林业防灾减灾</t>
  </si>
  <si>
    <t>其他林业支出</t>
  </si>
  <si>
    <t>3、水利</t>
  </si>
  <si>
    <t>水利工程建设</t>
  </si>
  <si>
    <t>水利工程运行与维护</t>
  </si>
  <si>
    <t>水利前期工作</t>
  </si>
  <si>
    <t>水土保持</t>
  </si>
  <si>
    <t>防汛</t>
  </si>
  <si>
    <t>农田水利</t>
  </si>
  <si>
    <t>农村人畜饮水</t>
  </si>
  <si>
    <t>其他水利支出</t>
  </si>
  <si>
    <t>4、扶贫</t>
  </si>
  <si>
    <t>农村基础设施建设</t>
  </si>
  <si>
    <t>其他扶贫支出</t>
  </si>
  <si>
    <t>5、农业综合开发</t>
  </si>
  <si>
    <t>土地治理</t>
  </si>
  <si>
    <t>6、农村综合改革</t>
  </si>
  <si>
    <t>对村级一事一议的补助</t>
  </si>
  <si>
    <t>对村民委员会和村党支部的补助</t>
  </si>
  <si>
    <t>其他农村综合改革支出</t>
  </si>
  <si>
    <t>7、其他农林水事务支出</t>
  </si>
  <si>
    <t>其他农林水支出</t>
  </si>
  <si>
    <t>十二、交通运输支出</t>
  </si>
  <si>
    <t>1、公路水路运输</t>
  </si>
  <si>
    <t>公路养护</t>
  </si>
  <si>
    <t>1、安全生产监管</t>
  </si>
  <si>
    <t>其他安全生产监管支出</t>
  </si>
  <si>
    <t>2、支持中小企业发展和管理支出</t>
  </si>
  <si>
    <t>中小企业发展专项</t>
  </si>
  <si>
    <t>1、商业流通事务</t>
  </si>
  <si>
    <t>其他商业流通事务支出</t>
  </si>
  <si>
    <t>2、旅游业管理与服务支出</t>
  </si>
  <si>
    <t>机关服务</t>
  </si>
  <si>
    <t>旅游宣传</t>
  </si>
  <si>
    <t>其他旅游业管理与服务支出</t>
  </si>
  <si>
    <t>3、涉外发展服务支出</t>
  </si>
  <si>
    <t>1、国土资源事务</t>
  </si>
  <si>
    <t>地质灾害防治</t>
  </si>
  <si>
    <t>其他国土资源事务支出</t>
  </si>
  <si>
    <t>2、海洋管理事务</t>
  </si>
  <si>
    <t>海域使用金支出</t>
  </si>
  <si>
    <t>3、地震事务</t>
  </si>
  <si>
    <t>地震监测</t>
  </si>
  <si>
    <t>4、气象事务</t>
  </si>
  <si>
    <t>气象事业机构</t>
  </si>
  <si>
    <t>气象服务</t>
  </si>
  <si>
    <t>十六、粮油物资储备支出</t>
  </si>
  <si>
    <t>1、粮油事务</t>
  </si>
  <si>
    <t>粮食风险基金</t>
  </si>
  <si>
    <t>十七、预备费</t>
  </si>
  <si>
    <t>十八、其他支出</t>
  </si>
  <si>
    <t>1、年初预留</t>
  </si>
  <si>
    <t>2、其他支出</t>
  </si>
  <si>
    <t>合   计</t>
  </si>
  <si>
    <t>单位：万元</t>
  </si>
  <si>
    <t>一、国税局</t>
  </si>
  <si>
    <t>（一）中央级收入</t>
  </si>
  <si>
    <t>二、地税局</t>
  </si>
  <si>
    <t>三、财政局</t>
  </si>
  <si>
    <t>比增%</t>
  </si>
  <si>
    <t>备注</t>
  </si>
  <si>
    <t>项目</t>
  </si>
  <si>
    <t xml:space="preserve">  其中：专项收入</t>
  </si>
  <si>
    <t>二、应上缴上级财政收入</t>
  </si>
  <si>
    <t>三、体制补助收入</t>
  </si>
  <si>
    <t>四、本级财力</t>
  </si>
  <si>
    <t>五、税费改革转移支付</t>
  </si>
  <si>
    <t>六、工改转移支付</t>
  </si>
  <si>
    <t>比增%</t>
  </si>
  <si>
    <t>单位：万元</t>
  </si>
  <si>
    <t>预算数</t>
  </si>
  <si>
    <t>单位：万元</t>
  </si>
  <si>
    <t>廉租住房支出</t>
  </si>
  <si>
    <t>备注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</si>
  <si>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</si>
  <si>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</si>
  <si>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</si>
  <si>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</si>
  <si>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</si>
  <si>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</si>
  <si>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棚户区改造支出</t>
  </si>
  <si>
    <t>其他土地使用权出让收入安排的支出</t>
  </si>
  <si>
    <t>城市公共设施</t>
  </si>
  <si>
    <t>其他城市公用事业附加安排的支出</t>
  </si>
  <si>
    <t>其他国有土地收益基金支出</t>
  </si>
  <si>
    <t>用于社会福利的彩票公益金支出</t>
  </si>
  <si>
    <t>用于体育事业的彩票公益金支出</t>
  </si>
  <si>
    <t>用于教育事业的彩票公益金支出</t>
  </si>
  <si>
    <t>科   目</t>
  </si>
  <si>
    <t>项        目</t>
  </si>
  <si>
    <t>收 入 总 计</t>
  </si>
  <si>
    <t>合计</t>
  </si>
  <si>
    <t>资本性支出</t>
  </si>
  <si>
    <t xml:space="preserve">费用性支出 </t>
  </si>
  <si>
    <t>单位：万元</t>
  </si>
  <si>
    <t>单位：万元</t>
  </si>
  <si>
    <t>一、个人缴费收入</t>
  </si>
  <si>
    <t>一、基础养老金支出</t>
  </si>
  <si>
    <t>二、集体补助收入</t>
  </si>
  <si>
    <t>二、个人账户养老金支出</t>
  </si>
  <si>
    <t>三、利息收入</t>
  </si>
  <si>
    <t>三、其他支出</t>
  </si>
  <si>
    <t>四、政府补贴收入</t>
  </si>
  <si>
    <t>四、转移支出</t>
  </si>
  <si>
    <t>五、其他收入</t>
  </si>
  <si>
    <t>九、年末滚存结余</t>
  </si>
  <si>
    <t>六、转移收入</t>
  </si>
  <si>
    <t>总        计</t>
  </si>
  <si>
    <t>总         计</t>
  </si>
  <si>
    <t>项          目</t>
  </si>
  <si>
    <t>一、缴费收入</t>
  </si>
  <si>
    <t>二、利息收入</t>
  </si>
  <si>
    <t>三、政府资助收入</t>
  </si>
  <si>
    <t>四、其他收入</t>
  </si>
  <si>
    <t>五、本年收入小计</t>
  </si>
  <si>
    <t>一、基本医疗保险待遇支出</t>
  </si>
  <si>
    <t>二、其他支出</t>
  </si>
  <si>
    <t>三、本年支出小计</t>
  </si>
  <si>
    <t>四、补助下级支出</t>
  </si>
  <si>
    <t>五、上解上级支出</t>
  </si>
  <si>
    <t>六、本年支出合计</t>
  </si>
  <si>
    <t>七、本年收支结余</t>
  </si>
  <si>
    <t>八、年末滚存结余</t>
  </si>
  <si>
    <t>社预附01表</t>
  </si>
  <si>
    <t>项               目</t>
  </si>
  <si>
    <t>单位</t>
  </si>
  <si>
    <t>×</t>
  </si>
  <si>
    <t xml:space="preserve">  (一)统筹地区城镇居民人口年末数</t>
  </si>
  <si>
    <t>人</t>
  </si>
  <si>
    <t>（一）16－59周岁参保缴费人数</t>
  </si>
  <si>
    <t xml:space="preserve"> （二）缴费标准</t>
  </si>
  <si>
    <t>元/年.人</t>
  </si>
  <si>
    <t xml:space="preserve">             财政补贴标准</t>
  </si>
  <si>
    <t xml:space="preserve">  (一)统筹地区农村居民人口年末数</t>
  </si>
  <si>
    <t>项     目</t>
  </si>
  <si>
    <t>项    目</t>
  </si>
  <si>
    <t xml:space="preserve">  其中： 1.对基础养老金的补贴收入</t>
  </si>
  <si>
    <t>五、死亡丧葬补助支出</t>
  </si>
  <si>
    <t xml:space="preserve">         2.个人缴费的补贴收入</t>
  </si>
  <si>
    <t>七、本年收入合计</t>
  </si>
  <si>
    <t>八、上年结余</t>
  </si>
  <si>
    <r>
      <t xml:space="preserve">  </t>
    </r>
    <r>
      <rPr>
        <sz val="12"/>
        <rFont val="宋体"/>
        <family val="0"/>
      </rPr>
      <t>备注：城镇居民医保个人缴费（成人1</t>
    </r>
    <r>
      <rPr>
        <sz val="12"/>
        <rFont val="宋体"/>
        <family val="0"/>
      </rPr>
      <t>50元、未成年40元）。</t>
    </r>
  </si>
  <si>
    <t>十、城乡社区支出</t>
  </si>
  <si>
    <t>科      目</t>
  </si>
  <si>
    <t>八、医疗卫生与计划生育支出</t>
  </si>
  <si>
    <t>十一、农林水支出</t>
  </si>
  <si>
    <t>十三、资源勘探信息等支出</t>
  </si>
  <si>
    <t>十四、商业服务业等支出</t>
  </si>
  <si>
    <t>十五、国土海洋气象等支出</t>
  </si>
  <si>
    <t>合计</t>
  </si>
  <si>
    <t>项     目</t>
  </si>
  <si>
    <t>项    目</t>
  </si>
  <si>
    <t>五、死亡丧葬补助支出</t>
  </si>
  <si>
    <t>七、本年支出合计</t>
  </si>
  <si>
    <t>八、本年收支结余</t>
  </si>
  <si>
    <t>七、本年收入合计</t>
  </si>
  <si>
    <t>八、上年结余</t>
  </si>
  <si>
    <t>2016年预算数</t>
  </si>
  <si>
    <t xml:space="preserve">         3.对丧葬费的补助收入</t>
  </si>
  <si>
    <t>一、被征地养老金支出</t>
  </si>
  <si>
    <t>四、政府补贴收入</t>
  </si>
  <si>
    <t xml:space="preserve"> 1.对被征地养老金的补贴收入</t>
  </si>
  <si>
    <t>一、基本养老保险费收入</t>
  </si>
  <si>
    <t>一、基本养老金支出</t>
  </si>
  <si>
    <t>三、财政补贴收入</t>
  </si>
  <si>
    <t xml:space="preserve">    其中：本级财政补助</t>
  </si>
  <si>
    <t>五、转移收入</t>
  </si>
  <si>
    <t>三、转移支出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</si>
  <si>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</si>
  <si>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</si>
  <si>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</si>
  <si>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</si>
  <si>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</si>
  <si>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</si>
  <si>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</si>
  <si>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</si>
  <si>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</si>
  <si>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</si>
  <si>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城镇居民基本医疗保险</t>
  </si>
  <si>
    <t>新型农村合作医疗</t>
  </si>
  <si>
    <t>二、机关事业单位基本养老保险</t>
  </si>
  <si>
    <t>　  1.在职职工</t>
  </si>
  <si>
    <t>　　2.退休、退职人员</t>
  </si>
  <si>
    <t>　　1.单位</t>
  </si>
  <si>
    <t>　　2.个人</t>
  </si>
  <si>
    <t>%</t>
  </si>
  <si>
    <t>单位：万元</t>
  </si>
  <si>
    <t>单位：万元</t>
  </si>
  <si>
    <t>其中：</t>
  </si>
  <si>
    <t>其中:</t>
  </si>
  <si>
    <t>科      目</t>
  </si>
  <si>
    <t>比增%</t>
  </si>
  <si>
    <t>备注</t>
  </si>
  <si>
    <t>行政运行</t>
  </si>
  <si>
    <t>一般行政管理事务</t>
  </si>
  <si>
    <t>人大代表履职能力提升</t>
  </si>
  <si>
    <t>代表工作</t>
  </si>
  <si>
    <t>委员视察</t>
  </si>
  <si>
    <t>信访事务</t>
  </si>
  <si>
    <t>事业运行</t>
  </si>
  <si>
    <t>其他政府办公厅(室)及相关机构事务支出</t>
  </si>
  <si>
    <t>物价管理</t>
  </si>
  <si>
    <t>专项普查活动</t>
  </si>
  <si>
    <t>统计抽样调查</t>
  </si>
  <si>
    <t>财政国库业务</t>
  </si>
  <si>
    <t>信息化建设</t>
  </si>
  <si>
    <t>税务办案</t>
  </si>
  <si>
    <t>代扣代收代征税款手续费</t>
  </si>
  <si>
    <t>协税护税</t>
  </si>
  <si>
    <t>审计业务</t>
  </si>
  <si>
    <t>审计管理</t>
  </si>
  <si>
    <t>军队转业干部安置</t>
  </si>
  <si>
    <t>台湾事务</t>
  </si>
  <si>
    <t>华侨事务</t>
  </si>
  <si>
    <t>档案馆</t>
  </si>
  <si>
    <t>其他宣传事务支出</t>
  </si>
  <si>
    <t>其他一般公共服务支出</t>
  </si>
  <si>
    <t>兵役征集</t>
  </si>
  <si>
    <t>预备役部队</t>
  </si>
  <si>
    <t>民兵</t>
  </si>
  <si>
    <t>内卫</t>
  </si>
  <si>
    <t>边防</t>
  </si>
  <si>
    <t>消防</t>
  </si>
  <si>
    <t>治安管理</t>
  </si>
  <si>
    <t>出入境管理</t>
  </si>
  <si>
    <t>禁毒管理</t>
  </si>
  <si>
    <t>道路交通管理</t>
  </si>
  <si>
    <t>拘押收教场所管理</t>
  </si>
  <si>
    <t>“两庭”建设</t>
  </si>
  <si>
    <t>律师公证管理</t>
  </si>
  <si>
    <t>学前教育</t>
  </si>
  <si>
    <t>小学教育</t>
  </si>
  <si>
    <t>初中教育</t>
  </si>
  <si>
    <t>高中教育</t>
  </si>
  <si>
    <t>其他普通教育支出</t>
  </si>
  <si>
    <t>中专教育</t>
  </si>
  <si>
    <t>广播电视学校</t>
  </si>
  <si>
    <t>特殊学校教育</t>
  </si>
  <si>
    <t>教师进修</t>
  </si>
  <si>
    <t>干部教育</t>
  </si>
  <si>
    <t>农村中小学校舍建设</t>
  </si>
  <si>
    <t>农村中小学教学设施</t>
  </si>
  <si>
    <t>中等职业学校教学设施</t>
  </si>
  <si>
    <t>其他教育费附加安排的支出</t>
  </si>
  <si>
    <t>其他教育支出</t>
  </si>
  <si>
    <t>机关服务</t>
  </si>
  <si>
    <t>应用技术研究与开发</t>
  </si>
  <si>
    <t>机构运行</t>
  </si>
  <si>
    <t>科普活动</t>
  </si>
  <si>
    <t>青少年科技活动</t>
  </si>
  <si>
    <t>学术交流活动</t>
  </si>
  <si>
    <t>其他科学技术支出</t>
  </si>
  <si>
    <t>图书馆</t>
  </si>
  <si>
    <t>文化展示及纪念机构</t>
  </si>
  <si>
    <t>文化活动</t>
  </si>
  <si>
    <t>其他文化支出</t>
  </si>
  <si>
    <t>文物保护</t>
  </si>
  <si>
    <t>博物馆</t>
  </si>
  <si>
    <t>体育训练</t>
  </si>
  <si>
    <t>体育场馆</t>
  </si>
  <si>
    <t>群众体育</t>
  </si>
  <si>
    <t>其他广播影视支出</t>
  </si>
  <si>
    <t>就业管理事务</t>
  </si>
  <si>
    <t>社会保险经办机构</t>
  </si>
  <si>
    <t>拥军优属</t>
  </si>
  <si>
    <t>归口管理的行政单位离退休</t>
  </si>
  <si>
    <t>离退休人员管理机构</t>
  </si>
  <si>
    <t>死亡抚恤</t>
  </si>
  <si>
    <t>义务兵优待</t>
  </si>
  <si>
    <t>其他优抚支出</t>
  </si>
  <si>
    <t>退役士兵安置</t>
  </si>
  <si>
    <t>其他残疾人事业支出</t>
  </si>
  <si>
    <t>一、一般公共服务支出</t>
  </si>
  <si>
    <t>1、武装警察</t>
  </si>
  <si>
    <t>四、教育支出</t>
  </si>
  <si>
    <t>1、教育管理事务</t>
  </si>
  <si>
    <t>2、普通教育</t>
  </si>
  <si>
    <t>五、其他国有资本经营预算收入</t>
  </si>
  <si>
    <t>一、社会保障和就业支出</t>
  </si>
  <si>
    <t>二、国有资本经营预算支出</t>
  </si>
  <si>
    <t>三、转移性支出</t>
  </si>
  <si>
    <t>单位：万元</t>
  </si>
  <si>
    <t xml:space="preserve">   其他国有资本经营预算企业利润收入</t>
  </si>
  <si>
    <t>一、利润收入</t>
  </si>
  <si>
    <t>科   目</t>
  </si>
  <si>
    <t>2017年预算数</t>
  </si>
  <si>
    <t>2017年预算数</t>
  </si>
  <si>
    <t>2016年预计执行数</t>
  </si>
  <si>
    <t>二、利息收入</t>
  </si>
  <si>
    <t>六、下级上解收入</t>
  </si>
  <si>
    <t>一、城镇居民基本医疗保险</t>
  </si>
  <si>
    <t>三、城乡居民社会养老保险</t>
  </si>
  <si>
    <t xml:space="preserve">  其中：参加城镇居民基本医疗保险缴费人员年末数</t>
  </si>
  <si>
    <t>（二）养老金领取人员全年平均数</t>
  </si>
  <si>
    <t>（三）对被征地养老金领取人员全年平均数</t>
  </si>
  <si>
    <t>人</t>
  </si>
  <si>
    <t xml:space="preserve">  其中：个人缴费标准</t>
  </si>
  <si>
    <t xml:space="preserve">        财政补贴标准</t>
  </si>
  <si>
    <t xml:space="preserve"> (一)参保人数</t>
  </si>
  <si>
    <t>二、新型农村合作医疗</t>
  </si>
  <si>
    <t xml:space="preserve">  其中：参加新型农村合作医疗缴费人员年末数</t>
  </si>
  <si>
    <t xml:space="preserve"> (二)实际缴费人数</t>
  </si>
  <si>
    <t xml:space="preserve"> (三)缴费基数总额</t>
  </si>
  <si>
    <t>元</t>
  </si>
  <si>
    <t xml:space="preserve"> (四)缴费率</t>
  </si>
  <si>
    <t>2016年执行数</t>
  </si>
  <si>
    <t>150</t>
  </si>
  <si>
    <t>2016年   执行数</t>
  </si>
  <si>
    <t>2017年   预算数</t>
  </si>
  <si>
    <t>其他支出</t>
  </si>
  <si>
    <t>2016年 预算数</t>
  </si>
  <si>
    <t>2015年 实绩</t>
  </si>
  <si>
    <t>2015年按8个月计算</t>
  </si>
  <si>
    <t>财政委托业务支出</t>
  </si>
  <si>
    <t>14、宗教事务</t>
  </si>
  <si>
    <t>15、港澳台侨事务</t>
  </si>
  <si>
    <t>16、档案事务</t>
  </si>
  <si>
    <t>17、民主党派及工商联事务</t>
  </si>
  <si>
    <t>18、群众团体事务</t>
  </si>
  <si>
    <t>19、党委办公厅（室）及相关机构事务</t>
  </si>
  <si>
    <t>20、组织事务</t>
  </si>
  <si>
    <t>21、宣传事务</t>
  </si>
  <si>
    <t>22、统战事务</t>
  </si>
  <si>
    <t>23、其他一般公共服务支出</t>
  </si>
  <si>
    <t>三、公共安全支出</t>
  </si>
  <si>
    <t>社区矫正</t>
  </si>
  <si>
    <t>4、广播电视教育</t>
  </si>
  <si>
    <t>5、特殊教育</t>
  </si>
  <si>
    <t>6、进修及培训</t>
  </si>
  <si>
    <t>7、教育费附加安排的支出</t>
  </si>
  <si>
    <t>8、其他教育支出</t>
  </si>
  <si>
    <t>3、科学技术普及</t>
  </si>
  <si>
    <t>群众文化</t>
  </si>
  <si>
    <t>机关事业单位基本养老保险缴费支出</t>
  </si>
  <si>
    <t>扶持公共就业服务</t>
  </si>
  <si>
    <t>其他就业补助支出</t>
  </si>
  <si>
    <t>残疾人生活和护理补贴</t>
  </si>
  <si>
    <t>10.财政对基本养老保险基金的补助</t>
  </si>
  <si>
    <t>财政对城乡居民基本养老保险基金的补助</t>
  </si>
  <si>
    <t>7、行政事业单位医</t>
  </si>
  <si>
    <t>8、食品和药品监督管理事务</t>
  </si>
  <si>
    <t>9、其他医疗卫生与计划生育支出</t>
  </si>
  <si>
    <t>4、其他科学技术支出</t>
  </si>
  <si>
    <t>含预留全国性调资15万元</t>
  </si>
  <si>
    <t>列支渠道改变</t>
  </si>
  <si>
    <t>十、本级可安排财力</t>
  </si>
  <si>
    <t>九、调入资金</t>
  </si>
  <si>
    <t>六、本年支出合计</t>
  </si>
  <si>
    <t>七、本年收支结余</t>
  </si>
  <si>
    <t>八、年末滚存结余</t>
  </si>
  <si>
    <t>单位：万元</t>
  </si>
  <si>
    <t>含预留全国性调资</t>
  </si>
  <si>
    <t>含预留全国性调资</t>
  </si>
  <si>
    <t>含预留全国性调资</t>
  </si>
  <si>
    <r>
      <t>说明：</t>
    </r>
    <r>
      <rPr>
        <sz val="10"/>
        <rFont val="宋体"/>
        <family val="0"/>
      </rPr>
      <t>年初预留包括机关事业单位及乡镇绩效考评资金</t>
    </r>
    <r>
      <rPr>
        <sz val="10"/>
        <rFont val="宋体"/>
        <family val="0"/>
      </rPr>
      <t>、公车改革交通补贴</t>
    </r>
    <r>
      <rPr>
        <sz val="10"/>
        <rFont val="宋体"/>
        <family val="0"/>
      </rPr>
      <t>、正常增人增资</t>
    </r>
    <r>
      <rPr>
        <sz val="10"/>
        <rFont val="宋体"/>
        <family val="0"/>
      </rPr>
      <t>；其他支出包括教育系统全国性调资</t>
    </r>
    <r>
      <rPr>
        <sz val="10"/>
        <rFont val="宋体"/>
        <family val="0"/>
      </rPr>
      <t>、教育系统乡镇工作补贴</t>
    </r>
    <r>
      <rPr>
        <sz val="10"/>
        <rFont val="宋体"/>
        <family val="0"/>
      </rPr>
      <t>。</t>
    </r>
  </si>
  <si>
    <t>1、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</si>
  <si>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</si>
  <si>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</si>
  <si>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</si>
  <si>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</si>
  <si>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</si>
  <si>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</si>
  <si>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</si>
  <si>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</si>
  <si>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</si>
  <si>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</si>
  <si>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</si>
  <si>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</si>
  <si>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</si>
  <si>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15、</t>
  </si>
  <si>
    <t>16、</t>
  </si>
  <si>
    <t>2017年度南安市财政预算公开</t>
  </si>
  <si>
    <t>附表1-1：2017年度一般公共预算收入预算表</t>
  </si>
  <si>
    <t>附表1-3：2017年度一般公共预算本级收入预算表</t>
  </si>
  <si>
    <t>附表1-4：2017年度一般公共预算本级支出预算表</t>
  </si>
  <si>
    <t>附表1-5：2017年度一般公共预算基本支出经济分类预算表</t>
  </si>
  <si>
    <t>附表1-1</t>
  </si>
  <si>
    <r>
      <rPr>
        <sz val="12"/>
        <rFont val="宋体"/>
        <family val="0"/>
      </rPr>
      <t>附表</t>
    </r>
    <r>
      <rPr>
        <sz val="12"/>
        <rFont val="Arial"/>
        <family val="2"/>
      </rPr>
      <t>1-2</t>
    </r>
  </si>
  <si>
    <t>附表1-3</t>
  </si>
  <si>
    <t>附表1-2：2017年度一般公共预算支出预算表</t>
  </si>
  <si>
    <t>2017年度一般公共预算收入预算表</t>
  </si>
  <si>
    <t>2017年度一般公共预算支出预算表</t>
  </si>
  <si>
    <t>2017年度一般公共预算本级收入预算表</t>
  </si>
  <si>
    <t>注：无下级政府预算，故不分级次，本报表与附表1-1相同。</t>
  </si>
  <si>
    <r>
      <rPr>
        <sz val="12"/>
        <rFont val="宋体"/>
        <family val="0"/>
      </rPr>
      <t>附表</t>
    </r>
    <r>
      <rPr>
        <sz val="12"/>
        <rFont val="Arial"/>
        <family val="2"/>
      </rPr>
      <t>1-4</t>
    </r>
  </si>
  <si>
    <t>2017年度一般公共预算本级支出预算表</t>
  </si>
  <si>
    <t>注：无下级政府预算，故不分级次，本报表与附表1-2相同。</t>
  </si>
  <si>
    <t>经济分类科目</t>
  </si>
  <si>
    <t>科目编码</t>
  </si>
  <si>
    <t>科目名称</t>
  </si>
  <si>
    <t>金额</t>
  </si>
  <si>
    <t>工资福利支出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</si>
  <si>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</si>
  <si>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</si>
  <si>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</si>
  <si>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</si>
  <si>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</si>
  <si>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</si>
  <si>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</si>
  <si>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</si>
  <si>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</si>
  <si>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</si>
  <si>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</si>
  <si>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</si>
  <si>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</si>
  <si>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</si>
  <si>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</si>
  <si>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</si>
  <si>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</si>
  <si>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</si>
  <si>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</si>
  <si>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</si>
  <si>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</si>
  <si>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</si>
  <si>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</si>
  <si>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</si>
  <si>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</si>
  <si>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</si>
  <si>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</si>
  <si>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设备装备购置费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</si>
  <si>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</si>
  <si>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</si>
  <si>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</si>
  <si>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</si>
  <si>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</si>
  <si>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</si>
  <si>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</si>
  <si>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</si>
  <si>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</si>
  <si>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</si>
  <si>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</si>
  <si>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</si>
  <si>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</si>
  <si>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</si>
  <si>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</si>
  <si>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</si>
  <si>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</si>
  <si>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</si>
  <si>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</si>
  <si>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</si>
  <si>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</si>
  <si>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</si>
  <si>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</si>
  <si>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</si>
  <si>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</si>
  <si>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</si>
  <si>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</si>
  <si>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对企事业单位的补贴</t>
  </si>
  <si>
    <t>企业政策性补贴</t>
  </si>
  <si>
    <t>事业单位补贴</t>
  </si>
  <si>
    <t>财政贴息</t>
  </si>
  <si>
    <t>债务利息支出</t>
  </si>
  <si>
    <t>国内债务付息</t>
  </si>
  <si>
    <t>国外债务付息</t>
  </si>
  <si>
    <t>债务还本支出</t>
  </si>
  <si>
    <t>国内债务还本</t>
  </si>
  <si>
    <t>国外债务还本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</si>
  <si>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</si>
  <si>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</si>
  <si>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</si>
  <si>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</si>
  <si>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</si>
  <si>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</si>
  <si>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</si>
  <si>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</si>
  <si>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</si>
  <si>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</si>
  <si>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</si>
  <si>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</si>
  <si>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</si>
  <si>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</si>
  <si>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其他支出</t>
  </si>
  <si>
    <t>其他支出</t>
  </si>
  <si>
    <t>合计</t>
  </si>
  <si>
    <r>
      <rPr>
        <sz val="12"/>
        <rFont val="宋体"/>
        <family val="0"/>
      </rPr>
      <t>附表</t>
    </r>
    <r>
      <rPr>
        <sz val="12"/>
        <rFont val="Arial"/>
        <family val="2"/>
      </rPr>
      <t>1-5</t>
    </r>
  </si>
  <si>
    <t>2017年度一般公共预算基本支出经济分类预算表</t>
  </si>
  <si>
    <t>附表1-6：2017年度一般公共预算税收返还和转移支付预算表</t>
  </si>
  <si>
    <t> 单位：万元</t>
  </si>
  <si>
    <t>小计</t>
  </si>
  <si>
    <t>××地区</t>
  </si>
  <si>
    <t>××地区</t>
  </si>
  <si>
    <t>…………</t>
  </si>
  <si>
    <t>未落实到地区数</t>
  </si>
  <si>
    <t>一、税收返还</t>
  </si>
  <si>
    <t>1.增值税和消费税税收返还收入</t>
  </si>
  <si>
    <t>2.所得税基数返还收入</t>
  </si>
  <si>
    <t>3.成品油价格和税费改革税收返还收入</t>
  </si>
  <si>
    <t>二、一般性转移支付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</si>
  <si>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</si>
  <si>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</si>
  <si>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</si>
  <si>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</si>
  <si>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</si>
  <si>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</si>
  <si>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</si>
  <si>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</si>
  <si>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</si>
  <si>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</si>
  <si>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</si>
  <si>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</si>
  <si>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</si>
  <si>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</si>
  <si>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</si>
  <si>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 xml:space="preserve"> ………………………………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</si>
  <si>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</si>
  <si>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</si>
  <si>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</si>
  <si>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</si>
  <si>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</si>
  <si>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</si>
  <si>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</si>
  <si>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</si>
  <si>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</si>
  <si>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</si>
  <si>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 xml:space="preserve">   其中：××项目  …………</t>
  </si>
  <si>
    <t>9.节能环保支出</t>
  </si>
  <si>
    <t>10.城乡社区支出</t>
  </si>
  <si>
    <t>11.农林水支出</t>
  </si>
  <si>
    <t xml:space="preserve">   其中：××项目  …………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</si>
  <si>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</si>
  <si>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</si>
  <si>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</si>
  <si>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</si>
  <si>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</si>
  <si>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</si>
  <si>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</si>
  <si>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</si>
  <si>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 其中：××项目</t>
  </si>
  <si>
    <r>
      <rPr>
        <sz val="10"/>
        <rFont val="宋体"/>
        <family val="0"/>
      </rPr>
      <t>附表</t>
    </r>
    <r>
      <rPr>
        <sz val="10"/>
        <rFont val="Arial"/>
        <family val="2"/>
      </rPr>
      <t>1-6</t>
    </r>
  </si>
  <si>
    <t>2017年度对下税收返还和转移支付预算表</t>
  </si>
  <si>
    <t>附表1-7</t>
  </si>
  <si>
    <t>2017年度政府性基金收入预算表</t>
  </si>
  <si>
    <t>附表1-8：2017年度政府性基金收入预算表</t>
  </si>
  <si>
    <t>附表1-8</t>
  </si>
  <si>
    <t>科    目</t>
  </si>
  <si>
    <t>2016年    调整后  预算数</t>
  </si>
  <si>
    <t>2017年    预算数</t>
  </si>
  <si>
    <t>备注</t>
  </si>
  <si>
    <t>一、城乡社区支出</t>
  </si>
  <si>
    <t>1、国有土地使用权出让收入安排的支出</t>
  </si>
  <si>
    <t>2、城市公用事业附加安排的支出</t>
  </si>
  <si>
    <t>城市环境卫生</t>
  </si>
  <si>
    <t>3、国有土地收益基金支出</t>
  </si>
  <si>
    <t>4、农业土地开发资金支出</t>
  </si>
  <si>
    <t>5、城市基础设施配套费安排的支出</t>
  </si>
  <si>
    <t>城市环境卫生</t>
  </si>
  <si>
    <t>6、污水处理费</t>
  </si>
  <si>
    <t>污水处理设施建设和运营</t>
  </si>
  <si>
    <t>二、其他支出</t>
  </si>
  <si>
    <t>1、其他政府性基金支出</t>
  </si>
  <si>
    <t>2016年3月起停征</t>
  </si>
  <si>
    <t>2、彩票公益金安排的支出</t>
  </si>
  <si>
    <t>用于残疾人事业的彩票公益金支出</t>
  </si>
  <si>
    <t>政府性基金支出合计</t>
  </si>
  <si>
    <t>附表1-9：2017年度政府性基金支出预算表</t>
  </si>
  <si>
    <t>2017年度政府性基金支出预算表</t>
  </si>
  <si>
    <t>附表1-9</t>
  </si>
  <si>
    <t>附表1-10：2017年度政府性基金转移支付预算表</t>
  </si>
  <si>
    <t>××地区</t>
  </si>
  <si>
    <t>……</t>
  </si>
  <si>
    <t>……</t>
  </si>
  <si>
    <t>……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</si>
  <si>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</si>
  <si>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</si>
  <si>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</si>
  <si>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</si>
  <si>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</si>
  <si>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</si>
  <si>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</si>
  <si>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</si>
  <si>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</si>
  <si>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</si>
  <si>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</si>
  <si>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</si>
  <si>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r>
      <rPr>
        <sz val="10"/>
        <rFont val="宋体"/>
        <family val="0"/>
      </rPr>
      <t>附表</t>
    </r>
    <r>
      <rPr>
        <sz val="10"/>
        <rFont val="Arial"/>
        <family val="2"/>
      </rPr>
      <t>1-10</t>
    </r>
  </si>
  <si>
    <t>2017年度政府性基金转移支付预算表</t>
  </si>
  <si>
    <t>附表1-11：2017年度国有资本经营收入预算表</t>
  </si>
  <si>
    <t>附表1-11</t>
  </si>
  <si>
    <t>附表1-12</t>
  </si>
  <si>
    <t>附表1-12：2017年度国有资本经营支出预算表</t>
  </si>
  <si>
    <t>2017年度国有资本经营收入预算表</t>
  </si>
  <si>
    <t>2017年度国有资本经营支出预算表</t>
  </si>
  <si>
    <t>二、股利、股息收入</t>
  </si>
  <si>
    <t>三、产权转让收入</t>
  </si>
  <si>
    <t>四、清算收入</t>
  </si>
  <si>
    <t>上年结转</t>
  </si>
  <si>
    <t>国有资本经营预算转移支付收入</t>
  </si>
  <si>
    <t>本年收入合计</t>
  </si>
  <si>
    <t>增减%</t>
  </si>
  <si>
    <t>附表1-13</t>
  </si>
  <si>
    <t>2017年本级城乡居民社会养老保险基金预算表</t>
  </si>
  <si>
    <t>17、</t>
  </si>
  <si>
    <t>18、</t>
  </si>
  <si>
    <t>2017年本级城乡居民被征地养老基金预算表</t>
  </si>
  <si>
    <t>附表1-15</t>
  </si>
  <si>
    <t>附表1-14</t>
  </si>
  <si>
    <t>2017年机关事业社会养老保险基金预算表</t>
  </si>
  <si>
    <t>附表1-16</t>
  </si>
  <si>
    <t>2017年本级城乡居民基本医疗保险基金预算表</t>
  </si>
  <si>
    <t>附表1-17</t>
  </si>
  <si>
    <t>2017年本级社保基金预算基础资料表</t>
  </si>
  <si>
    <t>附表1-18</t>
  </si>
  <si>
    <t>附表1-7：2017年一般公共预算财力计算表</t>
  </si>
  <si>
    <t>2017年一般公共预算财力计算表</t>
  </si>
  <si>
    <t xml:space="preserve">  1、解决历史遗留问题及改革成本支出</t>
  </si>
  <si>
    <t xml:space="preserve">  2、国有企业资本金注入</t>
  </si>
  <si>
    <t xml:space="preserve">  3、国有企业政策性补贴</t>
  </si>
  <si>
    <t xml:space="preserve">  4、金融国有资本经营预算支出</t>
  </si>
  <si>
    <t xml:space="preserve">  5、其他国有资本经营预算支出</t>
  </si>
  <si>
    <t xml:space="preserve">     其他国有资本经营预算支出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</si>
  <si>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</si>
  <si>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2016年      调整后预算</t>
  </si>
  <si>
    <t>2016年     收入完成数</t>
  </si>
  <si>
    <t>2017年收入</t>
  </si>
  <si>
    <t>预算数</t>
  </si>
  <si>
    <t>增长%</t>
  </si>
  <si>
    <r>
      <t xml:space="preserve">       </t>
    </r>
    <r>
      <rPr>
        <sz val="12"/>
        <rFont val="宋体"/>
        <family val="0"/>
      </rPr>
      <t>增值税</t>
    </r>
    <r>
      <rPr>
        <sz val="12"/>
        <rFont val="Times New Roman"/>
        <family val="1"/>
      </rPr>
      <t>50%</t>
    </r>
  </si>
  <si>
    <r>
      <t xml:space="preserve">       </t>
    </r>
    <r>
      <rPr>
        <sz val="12"/>
        <rFont val="宋体"/>
        <family val="0"/>
      </rPr>
      <t>消费税</t>
    </r>
    <r>
      <rPr>
        <sz val="12"/>
        <rFont val="Times New Roman"/>
        <family val="1"/>
      </rPr>
      <t>100%</t>
    </r>
  </si>
  <si>
    <r>
      <t xml:space="preserve">       </t>
    </r>
    <r>
      <rPr>
        <sz val="12"/>
        <rFont val="宋体"/>
        <family val="0"/>
      </rPr>
      <t>企业所得税</t>
    </r>
    <r>
      <rPr>
        <sz val="12"/>
        <rFont val="Times New Roman"/>
        <family val="1"/>
      </rPr>
      <t>60%</t>
    </r>
  </si>
  <si>
    <r>
      <t xml:space="preserve">       </t>
    </r>
    <r>
      <rPr>
        <sz val="12"/>
        <rFont val="宋体"/>
        <family val="0"/>
      </rPr>
      <t>企业所得税</t>
    </r>
    <r>
      <rPr>
        <sz val="12"/>
        <rFont val="Times New Roman"/>
        <family val="1"/>
      </rPr>
      <t>40%</t>
    </r>
  </si>
  <si>
    <r>
      <t xml:space="preserve">   </t>
    </r>
    <r>
      <rPr>
        <sz val="12"/>
        <rFont val="宋体"/>
        <family val="0"/>
      </rPr>
      <t>企业所得税60%</t>
    </r>
  </si>
  <si>
    <r>
      <t xml:space="preserve">   </t>
    </r>
    <r>
      <rPr>
        <sz val="12"/>
        <rFont val="宋体"/>
        <family val="0"/>
      </rPr>
      <t>个人所得税60%</t>
    </r>
  </si>
  <si>
    <r>
      <t xml:space="preserve">       </t>
    </r>
    <r>
      <rPr>
        <sz val="12"/>
        <rFont val="宋体"/>
        <family val="0"/>
      </rPr>
      <t>营业税</t>
    </r>
  </si>
  <si>
    <r>
      <t xml:space="preserve">       </t>
    </r>
    <r>
      <rPr>
        <sz val="12"/>
        <rFont val="宋体"/>
        <family val="0"/>
      </rPr>
      <t>个人所得税</t>
    </r>
    <r>
      <rPr>
        <sz val="12"/>
        <rFont val="Times New Roman"/>
        <family val="1"/>
      </rPr>
      <t>40%</t>
    </r>
  </si>
  <si>
    <r>
      <t xml:space="preserve">       </t>
    </r>
    <r>
      <rPr>
        <sz val="12"/>
        <rFont val="宋体"/>
        <family val="0"/>
      </rPr>
      <t>资源税</t>
    </r>
  </si>
  <si>
    <r>
      <t xml:space="preserve">       </t>
    </r>
    <r>
      <rPr>
        <sz val="12"/>
        <rFont val="宋体"/>
        <family val="0"/>
      </rPr>
      <t>城市维护建设税</t>
    </r>
  </si>
  <si>
    <r>
      <t xml:space="preserve">       </t>
    </r>
    <r>
      <rPr>
        <sz val="12"/>
        <rFont val="宋体"/>
        <family val="0"/>
      </rPr>
      <t>房产税</t>
    </r>
  </si>
  <si>
    <r>
      <t xml:space="preserve">       </t>
    </r>
    <r>
      <rPr>
        <sz val="12"/>
        <rFont val="宋体"/>
        <family val="0"/>
      </rPr>
      <t>印花税</t>
    </r>
  </si>
  <si>
    <r>
      <t xml:space="preserve">       </t>
    </r>
    <r>
      <rPr>
        <sz val="12"/>
        <rFont val="宋体"/>
        <family val="0"/>
      </rPr>
      <t>城镇土地使用税</t>
    </r>
  </si>
  <si>
    <r>
      <t xml:space="preserve">       </t>
    </r>
    <r>
      <rPr>
        <sz val="12"/>
        <rFont val="宋体"/>
        <family val="0"/>
      </rPr>
      <t>土地增值税</t>
    </r>
  </si>
  <si>
    <r>
      <t xml:space="preserve">       </t>
    </r>
    <r>
      <rPr>
        <sz val="12"/>
        <rFont val="宋体"/>
        <family val="0"/>
      </rPr>
      <t>车船使用和牌照税</t>
    </r>
  </si>
  <si>
    <r>
      <t xml:space="preserve">       </t>
    </r>
    <r>
      <rPr>
        <sz val="12"/>
        <rFont val="宋体"/>
        <family val="0"/>
      </rPr>
      <t>耕地占用税</t>
    </r>
  </si>
  <si>
    <r>
      <t xml:space="preserve">       </t>
    </r>
    <r>
      <rPr>
        <sz val="12"/>
        <rFont val="宋体"/>
        <family val="0"/>
      </rPr>
      <t>契税</t>
    </r>
  </si>
  <si>
    <r>
      <t xml:space="preserve">       </t>
    </r>
    <r>
      <rPr>
        <sz val="12"/>
        <rFont val="宋体"/>
        <family val="0"/>
      </rPr>
      <t>专项收入</t>
    </r>
  </si>
  <si>
    <r>
      <t xml:space="preserve">       </t>
    </r>
    <r>
      <rPr>
        <sz val="12"/>
        <rFont val="宋体"/>
        <family val="0"/>
      </rPr>
      <t>行政事业性收费收入</t>
    </r>
  </si>
  <si>
    <r>
      <t xml:space="preserve">       </t>
    </r>
    <r>
      <rPr>
        <sz val="12"/>
        <rFont val="宋体"/>
        <family val="0"/>
      </rPr>
      <t>罚没收入</t>
    </r>
  </si>
  <si>
    <r>
      <t xml:space="preserve">       </t>
    </r>
    <r>
      <rPr>
        <sz val="12"/>
        <rFont val="宋体"/>
        <family val="0"/>
      </rPr>
      <t>其他收入</t>
    </r>
  </si>
  <si>
    <t>（二）地方级收入</t>
  </si>
  <si>
    <r>
      <t xml:space="preserve">       </t>
    </r>
    <r>
      <rPr>
        <sz val="12"/>
        <rFont val="宋体"/>
        <family val="0"/>
      </rPr>
      <t>增值税</t>
    </r>
    <r>
      <rPr>
        <sz val="12"/>
        <rFont val="Times New Roman"/>
        <family val="1"/>
      </rPr>
      <t>50%</t>
    </r>
  </si>
  <si>
    <t>四、一般公共预算总收入</t>
  </si>
  <si>
    <t xml:space="preserve"> 其中:中央财政收入</t>
  </si>
  <si>
    <t xml:space="preserve">      一般公共预算收入</t>
  </si>
  <si>
    <t>科    目</t>
  </si>
  <si>
    <t>2016年     调整后预算</t>
  </si>
  <si>
    <t>一、城市公用事业附加收入</t>
  </si>
  <si>
    <t>二、国有土地收益基金收入</t>
  </si>
  <si>
    <t>三、农业土地开发资金收入</t>
  </si>
  <si>
    <t>四、国有土地使用权出让收入</t>
  </si>
  <si>
    <t>五、彩票公益金收入</t>
  </si>
  <si>
    <t xml:space="preserve">  其中：福利彩票公益金收入</t>
  </si>
  <si>
    <t xml:space="preserve">        体育彩票公益金收入</t>
  </si>
  <si>
    <r>
      <t>六、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城市基础设施配套费收入</t>
    </r>
  </si>
  <si>
    <t>七、污水处理费收入</t>
  </si>
  <si>
    <t>八、其他政府性基金收入</t>
  </si>
  <si>
    <t>政府性基金收入合计</t>
  </si>
  <si>
    <t>合计</t>
  </si>
  <si>
    <t>2017年度本级社会保险基金收入预算表</t>
  </si>
  <si>
    <t>2017年度本级社会保险基金支出预算表</t>
  </si>
  <si>
    <t>当年预算数</t>
  </si>
  <si>
    <t>上年执行数</t>
  </si>
  <si>
    <t>预算数为上年执行数的％</t>
  </si>
  <si>
    <t>一、城乡居民社会养老保险基金</t>
  </si>
  <si>
    <t>二、城乡居民被征地养老基金</t>
  </si>
  <si>
    <t>三、机关事业养老保险基金</t>
  </si>
  <si>
    <t>四、城镇居民基本医疗保险基金</t>
  </si>
  <si>
    <t>五、新型农村合作医疗</t>
  </si>
  <si>
    <t>当年预算数</t>
  </si>
  <si>
    <t xml:space="preserve">          利息收入</t>
  </si>
  <si>
    <t xml:space="preserve">          财政补贴收入</t>
  </si>
  <si>
    <t xml:space="preserve">          转移收入</t>
  </si>
  <si>
    <t xml:space="preserve">    其中：保险费收入</t>
  </si>
  <si>
    <t xml:space="preserve">    其中：财政补贴收入</t>
  </si>
  <si>
    <t>附表1-13：2017年度本级社会保险基金收入预算表</t>
  </si>
  <si>
    <t>附表1-15：2017年本级城乡居民社会养老保险基金预算表</t>
  </si>
  <si>
    <t>附表1-16：2017年本级城乡居民被征地养老基金预算表</t>
  </si>
  <si>
    <r>
      <t>附表1-1</t>
    </r>
    <r>
      <rPr>
        <sz val="16"/>
        <rFont val="宋体"/>
        <family val="0"/>
      </rPr>
      <t>8</t>
    </r>
    <r>
      <rPr>
        <sz val="16"/>
        <rFont val="宋体"/>
        <family val="0"/>
      </rPr>
      <t>：2017年本级城乡居民基本医疗保险基金预算表</t>
    </r>
  </si>
  <si>
    <r>
      <t>附表1-1</t>
    </r>
    <r>
      <rPr>
        <sz val="16"/>
        <rFont val="宋体"/>
        <family val="0"/>
      </rPr>
      <t>9</t>
    </r>
    <r>
      <rPr>
        <sz val="16"/>
        <rFont val="宋体"/>
        <family val="0"/>
      </rPr>
      <t>：2017年本级社保基金预算基础资料表</t>
    </r>
  </si>
  <si>
    <r>
      <t>附表1-17</t>
    </r>
    <r>
      <rPr>
        <sz val="16"/>
        <rFont val="宋体"/>
        <family val="0"/>
      </rPr>
      <t>：2017年机关事业社会养老保险基金预算表</t>
    </r>
  </si>
  <si>
    <t>19、</t>
  </si>
  <si>
    <t>附表1-14：2017年度本级社会保险基金支出预算表</t>
  </si>
  <si>
    <r>
      <t>附表1-1</t>
    </r>
    <r>
      <rPr>
        <sz val="12"/>
        <rFont val="宋体"/>
        <family val="0"/>
      </rPr>
      <t>4</t>
    </r>
  </si>
  <si>
    <t xml:space="preserve">    其中：基础养老金支出</t>
  </si>
  <si>
    <t xml:space="preserve">          个人账户养老金支出</t>
  </si>
  <si>
    <t xml:space="preserve">          转移支出</t>
  </si>
  <si>
    <t xml:space="preserve">          死亡丧葬补助支出</t>
  </si>
  <si>
    <t xml:space="preserve">    其中：被征地养老金支出</t>
  </si>
  <si>
    <t xml:space="preserve">    其中：基本养老金支出</t>
  </si>
  <si>
    <t xml:space="preserve">    其中：基本医疗保险待遇支出</t>
  </si>
  <si>
    <t xml:space="preserve">         其他支出</t>
  </si>
  <si>
    <t>单位：万元</t>
  </si>
  <si>
    <t xml:space="preserve">   其中：南安市贸工农投资经营有限公司    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</si>
  <si>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南安市溪美电力有限公司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</si>
  <si>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南安市食品公司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</si>
  <si>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南安市进出口公司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</si>
  <si>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南安市莲花峰药厂</t>
    </r>
  </si>
  <si>
    <t>备注：乡镇政府作为一级预算单位管理，故本表无数据。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</si>
</sst>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_);[Red]\(0.0\)"/>
    <numFmt numFmtId="180" formatCode="yyyy&quot;年&quot;m&quot;月&quot;d&quot;日&quot;;@"/>
    <numFmt numFmtId="181" formatCode="0_);[Red]\(0\)"/>
    <numFmt numFmtId="182" formatCode="0.000_ "/>
    <numFmt numFmtId="183" formatCode="#,##0_ "/>
    <numFmt numFmtId="184" formatCode="#,##0.00_ ;\-#,##0.00;;"/>
    <numFmt numFmtId="185" formatCode="#,##0.00_ ;\-#,##0.00"/>
    <numFmt numFmtId="186" formatCode="#,##0_ ;\-#,##0;;"/>
    <numFmt numFmtId="187" formatCode="0.00_);[Red]\(0.00\)"/>
    <numFmt numFmtId="188" formatCode="#,##0.00_);[Red]\(#,##0.00\)"/>
    <numFmt numFmtId="189" formatCode="#,##0_);[Red]\(#,##0\)"/>
    <numFmt numFmtId="190" formatCode="#,##0.0_);[Red]\(#,##0.0\)"/>
    <numFmt numFmtId="191" formatCode="#,##0.00_ "/>
    <numFmt numFmtId="192" formatCode="0.0%"/>
  </numFmts>
  <fonts count="67">
    <font>
      <sz val="10"/>
      <name val="Arial"/>
      <family val="2"/>
    </font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name val="Arial"/>
      <family val="2"/>
    </font>
    <font>
      <sz val="11"/>
      <name val="Arial"/>
      <family val="2"/>
    </font>
    <font>
      <b/>
      <sz val="16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b/>
      <sz val="1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20"/>
      <color indexed="8"/>
      <name val="方正小标宋简体"/>
      <family val="0"/>
    </font>
    <font>
      <b/>
      <sz val="18"/>
      <color indexed="8"/>
      <name val="方正小标宋简体"/>
      <family val="0"/>
    </font>
    <font>
      <sz val="12"/>
      <color indexed="8"/>
      <name val="Arial Narrow"/>
      <family val="2"/>
    </font>
    <font>
      <b/>
      <sz val="12"/>
      <name val="黑体"/>
      <family val="0"/>
    </font>
    <font>
      <sz val="9"/>
      <name val="Arial"/>
      <family val="2"/>
    </font>
    <font>
      <sz val="10"/>
      <name val="黑体"/>
      <family val="0"/>
    </font>
    <font>
      <sz val="20"/>
      <color indexed="8"/>
      <name val="宋体"/>
      <family val="0"/>
    </font>
    <font>
      <sz val="11"/>
      <name val="黑体"/>
      <family val="0"/>
    </font>
    <font>
      <sz val="16"/>
      <name val="宋体"/>
      <family val="0"/>
    </font>
    <font>
      <sz val="16"/>
      <name val="黑体"/>
      <family val="0"/>
    </font>
    <font>
      <b/>
      <sz val="26"/>
      <name val="方正小标宋_GBK"/>
      <family val="0"/>
    </font>
    <font>
      <sz val="12"/>
      <name val="黑体"/>
      <family val="0"/>
    </font>
    <font>
      <b/>
      <sz val="16"/>
      <name val="楷体"/>
      <family val="3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7" fillId="20" borderId="0" applyNumberFormat="0" applyBorder="0" applyAlignment="0" applyProtection="0"/>
    <xf numFmtId="0" fontId="5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22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21" borderId="8" applyNumberFormat="0" applyAlignment="0" applyProtection="0"/>
    <xf numFmtId="0" fontId="66" fillId="30" borderId="5" applyNumberFormat="0" applyAlignment="0" applyProtection="0"/>
    <xf numFmtId="0" fontId="0" fillId="31" borderId="9" applyNumberFormat="0" applyFont="0" applyAlignment="0" applyProtection="0"/>
  </cellStyleXfs>
  <cellXfs count="492"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177" fontId="8" fillId="0" borderId="0" xfId="44" applyNumberFormat="1" applyFont="1" applyFill="1" applyBorder="1" applyAlignment="1">
      <alignment vertical="center" wrapText="1"/>
      <protection/>
    </xf>
    <xf numFmtId="0" fontId="3" fillId="0" borderId="11" xfId="0" applyFont="1" applyBorder="1" applyAlignment="1">
      <alignment vertical="center" wrapText="1"/>
    </xf>
    <xf numFmtId="181" fontId="1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2" fillId="0" borderId="10" xfId="0" applyFont="1" applyBorder="1" applyAlignment="1">
      <alignment vertical="center" wrapText="1"/>
    </xf>
    <xf numFmtId="177" fontId="8" fillId="0" borderId="0" xfId="44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32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32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5" fillId="32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77" fontId="14" fillId="32" borderId="0" xfId="0" applyNumberFormat="1" applyFont="1" applyFill="1" applyBorder="1" applyAlignment="1" applyProtection="1">
      <alignment horizontal="right" vertical="center"/>
      <protection/>
    </xf>
    <xf numFmtId="177" fontId="0" fillId="32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Border="1" applyAlignment="1" applyProtection="1">
      <alignment vertical="center"/>
      <protection/>
    </xf>
    <xf numFmtId="181" fontId="3" fillId="0" borderId="12" xfId="0" applyNumberFormat="1" applyFont="1" applyFill="1" applyBorder="1" applyAlignment="1">
      <alignment horizontal="center" vertical="center"/>
    </xf>
    <xf numFmtId="181" fontId="22" fillId="0" borderId="12" xfId="0" applyNumberFormat="1" applyFont="1" applyFill="1" applyBorder="1" applyAlignment="1">
      <alignment horizontal="center" vertical="center"/>
    </xf>
    <xf numFmtId="181" fontId="0" fillId="0" borderId="0" xfId="44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81" fontId="22" fillId="0" borderId="18" xfId="0" applyNumberFormat="1" applyFont="1" applyFill="1" applyBorder="1" applyAlignment="1">
      <alignment horizontal="center" vertical="center"/>
    </xf>
    <xf numFmtId="181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" fillId="0" borderId="11" xfId="0" applyFont="1" applyBorder="1" applyAlignment="1">
      <alignment vertical="center" wrapText="1"/>
    </xf>
    <xf numFmtId="181" fontId="1" fillId="0" borderId="12" xfId="0" applyNumberFormat="1" applyFont="1" applyBorder="1" applyAlignment="1">
      <alignment horizontal="center" vertical="center"/>
    </xf>
    <xf numFmtId="181" fontId="1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32" borderId="19" xfId="0" applyNumberFormat="1" applyFont="1" applyFill="1" applyBorder="1" applyAlignment="1" applyProtection="1">
      <alignment horizontal="center" vertical="center" wrapText="1"/>
      <protection/>
    </xf>
    <xf numFmtId="181" fontId="14" fillId="32" borderId="11" xfId="0" applyNumberFormat="1" applyFont="1" applyFill="1" applyBorder="1" applyAlignment="1" applyProtection="1">
      <alignment vertical="center"/>
      <protection/>
    </xf>
    <xf numFmtId="181" fontId="3" fillId="32" borderId="13" xfId="0" applyNumberFormat="1" applyFont="1" applyFill="1" applyBorder="1" applyAlignment="1" applyProtection="1">
      <alignment horizontal="center" vertical="center"/>
      <protection/>
    </xf>
    <xf numFmtId="0" fontId="14" fillId="32" borderId="12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181" fontId="1" fillId="32" borderId="11" xfId="0" applyNumberFormat="1" applyFont="1" applyFill="1" applyBorder="1" applyAlignment="1" applyProtection="1">
      <alignment vertical="center"/>
      <protection/>
    </xf>
    <xf numFmtId="181" fontId="1" fillId="0" borderId="11" xfId="0" applyNumberFormat="1" applyFont="1" applyBorder="1" applyAlignment="1">
      <alignment/>
    </xf>
    <xf numFmtId="184" fontId="14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184" fontId="14" fillId="0" borderId="21" xfId="0" applyNumberFormat="1" applyFont="1" applyFill="1" applyBorder="1" applyAlignment="1" applyProtection="1">
      <alignment horizontal="right" vertical="center"/>
      <protection/>
    </xf>
    <xf numFmtId="0" fontId="14" fillId="0" borderId="22" xfId="0" applyNumberFormat="1" applyFont="1" applyFill="1" applyBorder="1" applyAlignment="1" applyProtection="1">
      <alignment vertical="center"/>
      <protection/>
    </xf>
    <xf numFmtId="177" fontId="15" fillId="32" borderId="14" xfId="0" applyNumberFormat="1" applyFont="1" applyFill="1" applyBorder="1" applyAlignment="1" applyProtection="1">
      <alignment horizontal="center" vertical="center" wrapText="1"/>
      <protection/>
    </xf>
    <xf numFmtId="186" fontId="14" fillId="0" borderId="15" xfId="0" applyNumberFormat="1" applyFont="1" applyFill="1" applyBorder="1" applyAlignment="1" applyProtection="1">
      <alignment horizontal="right" vertical="center"/>
      <protection/>
    </xf>
    <xf numFmtId="186" fontId="14" fillId="0" borderId="15" xfId="0" applyNumberFormat="1" applyFont="1" applyFill="1" applyBorder="1" applyAlignment="1" applyProtection="1">
      <alignment horizontal="center" vertical="center"/>
      <protection/>
    </xf>
    <xf numFmtId="186" fontId="14" fillId="0" borderId="21" xfId="0" applyNumberFormat="1" applyFont="1" applyFill="1" applyBorder="1" applyAlignment="1" applyProtection="1">
      <alignment horizontal="center" vertical="center"/>
      <protection/>
    </xf>
    <xf numFmtId="186" fontId="14" fillId="0" borderId="21" xfId="0" applyNumberFormat="1" applyFont="1" applyFill="1" applyBorder="1" applyAlignment="1" applyProtection="1">
      <alignment horizontal="right" vertical="center"/>
      <protection/>
    </xf>
    <xf numFmtId="0" fontId="14" fillId="0" borderId="23" xfId="0" applyNumberFormat="1" applyFont="1" applyFill="1" applyBorder="1" applyAlignment="1" applyProtection="1">
      <alignment vertical="center"/>
      <protection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184" fontId="14" fillId="0" borderId="24" xfId="0" applyNumberFormat="1" applyFont="1" applyFill="1" applyBorder="1" applyAlignment="1" applyProtection="1">
      <alignment horizontal="right" vertical="center"/>
      <protection/>
    </xf>
    <xf numFmtId="184" fontId="1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left" vertical="center"/>
      <protection/>
    </xf>
    <xf numFmtId="0" fontId="14" fillId="0" borderId="23" xfId="0" applyNumberFormat="1" applyFont="1" applyFill="1" applyBorder="1" applyAlignment="1" applyProtection="1">
      <alignment horizontal="left" vertical="center"/>
      <protection/>
    </xf>
    <xf numFmtId="186" fontId="1" fillId="0" borderId="15" xfId="0" applyNumberFormat="1" applyFont="1" applyFill="1" applyBorder="1" applyAlignment="1" applyProtection="1">
      <alignment horizontal="right" vertical="center"/>
      <protection/>
    </xf>
    <xf numFmtId="186" fontId="1" fillId="0" borderId="27" xfId="0" applyNumberFormat="1" applyFont="1" applyFill="1" applyBorder="1" applyAlignment="1" applyProtection="1">
      <alignment horizontal="right" vertical="center"/>
      <protection/>
    </xf>
    <xf numFmtId="184" fontId="1" fillId="0" borderId="15" xfId="0" applyNumberFormat="1" applyFont="1" applyFill="1" applyBorder="1" applyAlignment="1" applyProtection="1">
      <alignment horizontal="right" vertical="center"/>
      <protection/>
    </xf>
    <xf numFmtId="184" fontId="1" fillId="0" borderId="27" xfId="0" applyNumberFormat="1" applyFont="1" applyFill="1" applyBorder="1" applyAlignment="1" applyProtection="1">
      <alignment horizontal="right" vertical="center"/>
      <protection/>
    </xf>
    <xf numFmtId="188" fontId="1" fillId="0" borderId="15" xfId="0" applyNumberFormat="1" applyFont="1" applyFill="1" applyBorder="1" applyAlignment="1" applyProtection="1">
      <alignment horizontal="right" vertical="center"/>
      <protection/>
    </xf>
    <xf numFmtId="188" fontId="1" fillId="0" borderId="27" xfId="0" applyNumberFormat="1" applyFont="1" applyFill="1" applyBorder="1" applyAlignment="1" applyProtection="1">
      <alignment horizontal="right" vertical="center"/>
      <protection/>
    </xf>
    <xf numFmtId="189" fontId="14" fillId="0" borderId="15" xfId="0" applyNumberFormat="1" applyFont="1" applyFill="1" applyBorder="1" applyAlignment="1" applyProtection="1">
      <alignment horizontal="right" vertical="center"/>
      <protection/>
    </xf>
    <xf numFmtId="189" fontId="14" fillId="0" borderId="21" xfId="0" applyNumberFormat="1" applyFont="1" applyFill="1" applyBorder="1" applyAlignment="1" applyProtection="1">
      <alignment horizontal="right" vertical="center"/>
      <protection/>
    </xf>
    <xf numFmtId="189" fontId="14" fillId="0" borderId="15" xfId="0" applyNumberFormat="1" applyFont="1" applyFill="1" applyBorder="1" applyAlignment="1" applyProtection="1">
      <alignment horizontal="center" vertical="center"/>
      <protection/>
    </xf>
    <xf numFmtId="189" fontId="14" fillId="0" borderId="27" xfId="0" applyNumberFormat="1" applyFont="1" applyFill="1" applyBorder="1" applyAlignment="1" applyProtection="1">
      <alignment horizontal="center" vertical="center"/>
      <protection/>
    </xf>
    <xf numFmtId="189" fontId="1" fillId="0" borderId="12" xfId="0" applyNumberFormat="1" applyFont="1" applyFill="1" applyBorder="1" applyAlignment="1">
      <alignment horizontal="right" vertical="center"/>
    </xf>
    <xf numFmtId="189" fontId="1" fillId="0" borderId="28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/>
    </xf>
    <xf numFmtId="177" fontId="0" fillId="0" borderId="0" xfId="0" applyNumberFormat="1" applyFont="1" applyFill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177" fontId="14" fillId="0" borderId="12" xfId="0" applyNumberFormat="1" applyFont="1" applyFill="1" applyBorder="1" applyAlignment="1" applyProtection="1">
      <alignment horizontal="right" vertical="center"/>
      <protection/>
    </xf>
    <xf numFmtId="177" fontId="14" fillId="0" borderId="10" xfId="0" applyNumberFormat="1" applyFont="1" applyFill="1" applyBorder="1" applyAlignment="1" applyProtection="1">
      <alignment horizontal="center" vertical="center"/>
      <protection/>
    </xf>
    <xf numFmtId="177" fontId="14" fillId="0" borderId="10" xfId="0" applyNumberFormat="1" applyFont="1" applyFill="1" applyBorder="1" applyAlignment="1" applyProtection="1">
      <alignment horizontal="right" vertical="center"/>
      <protection/>
    </xf>
    <xf numFmtId="177" fontId="14" fillId="0" borderId="28" xfId="0" applyNumberFormat="1" applyFont="1" applyFill="1" applyBorder="1" applyAlignment="1" applyProtection="1">
      <alignment horizontal="right" vertical="center"/>
      <protection/>
    </xf>
    <xf numFmtId="177" fontId="3" fillId="0" borderId="18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14" fillId="0" borderId="12" xfId="0" applyNumberFormat="1" applyFont="1" applyFill="1" applyBorder="1" applyAlignment="1" applyProtection="1">
      <alignment vertical="center"/>
      <protection/>
    </xf>
    <xf numFmtId="178" fontId="3" fillId="0" borderId="12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1" fontId="14" fillId="32" borderId="11" xfId="0" applyNumberFormat="1" applyFont="1" applyFill="1" applyBorder="1" applyAlignment="1" applyProtection="1">
      <alignment vertical="center"/>
      <protection/>
    </xf>
    <xf numFmtId="177" fontId="1" fillId="0" borderId="10" xfId="0" applyNumberFormat="1" applyFont="1" applyFill="1" applyBorder="1" applyAlignment="1" applyProtection="1">
      <alignment vertical="center"/>
      <protection/>
    </xf>
    <xf numFmtId="49" fontId="14" fillId="0" borderId="15" xfId="0" applyNumberFormat="1" applyFont="1" applyFill="1" applyBorder="1" applyAlignment="1" applyProtection="1">
      <alignment horizontal="center" vertical="center"/>
      <protection/>
    </xf>
    <xf numFmtId="49" fontId="14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 applyProtection="1">
      <alignment horizontal="center" vertical="center"/>
      <protection/>
    </xf>
    <xf numFmtId="186" fontId="1" fillId="0" borderId="27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3" fillId="0" borderId="31" xfId="44" applyFont="1" applyFill="1" applyBorder="1" applyAlignment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34" xfId="0" applyNumberFormat="1" applyFont="1" applyFill="1" applyBorder="1" applyAlignment="1" applyProtection="1">
      <alignment horizontal="center" vertical="center" wrapText="1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178" fontId="22" fillId="0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4" fillId="0" borderId="19" xfId="0" applyNumberFormat="1" applyFont="1" applyFill="1" applyBorder="1" applyAlignment="1" applyProtection="1">
      <alignment horizontal="left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37" xfId="0" applyNumberFormat="1" applyFont="1" applyFill="1" applyBorder="1" applyAlignment="1" applyProtection="1">
      <alignment horizontal="right" vertical="center"/>
      <protection/>
    </xf>
    <xf numFmtId="0" fontId="14" fillId="0" borderId="38" xfId="0" applyNumberFormat="1" applyFont="1" applyFill="1" applyBorder="1" applyAlignment="1" applyProtection="1">
      <alignment horizontal="right" vertical="center"/>
      <protection/>
    </xf>
    <xf numFmtId="0" fontId="14" fillId="0" borderId="37" xfId="0" applyNumberFormat="1" applyFont="1" applyFill="1" applyBorder="1" applyAlignment="1" applyProtection="1">
      <alignment horizontal="center" vertical="center"/>
      <protection/>
    </xf>
    <xf numFmtId="186" fontId="14" fillId="0" borderId="37" xfId="0" applyNumberFormat="1" applyFont="1" applyFill="1" applyBorder="1" applyAlignment="1" applyProtection="1">
      <alignment horizontal="right" vertical="center"/>
      <protection/>
    </xf>
    <xf numFmtId="186" fontId="14" fillId="0" borderId="39" xfId="0" applyNumberFormat="1" applyFont="1" applyFill="1" applyBorder="1" applyAlignment="1" applyProtection="1">
      <alignment horizontal="right" vertical="center"/>
      <protection/>
    </xf>
    <xf numFmtId="0" fontId="5" fillId="0" borderId="4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87" fontId="18" fillId="0" borderId="0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177" fontId="0" fillId="0" borderId="0" xfId="0" applyNumberFormat="1" applyBorder="1" applyAlignment="1">
      <alignment/>
    </xf>
    <xf numFmtId="0" fontId="26" fillId="0" borderId="0" xfId="0" applyFont="1" applyBorder="1" applyAlignment="1">
      <alignment vertical="center"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7" fontId="0" fillId="0" borderId="43" xfId="0" applyNumberFormat="1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9" xfId="44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12" xfId="0" applyNumberFormat="1" applyFont="1" applyFill="1" applyBorder="1" applyAlignment="1" applyProtection="1">
      <alignment vertic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177" fontId="3" fillId="0" borderId="18" xfId="0" applyNumberFormat="1" applyFont="1" applyFill="1" applyBorder="1" applyAlignment="1" applyProtection="1">
      <alignment vertical="center"/>
      <protection/>
    </xf>
    <xf numFmtId="0" fontId="15" fillId="32" borderId="31" xfId="0" applyNumberFormat="1" applyFont="1" applyFill="1" applyBorder="1" applyAlignment="1" applyProtection="1">
      <alignment horizontal="center" vertical="center" wrapText="1"/>
      <protection/>
    </xf>
    <xf numFmtId="177" fontId="3" fillId="0" borderId="18" xfId="0" applyNumberFormat="1" applyFont="1" applyFill="1" applyBorder="1" applyAlignment="1" applyProtection="1">
      <alignment horizontal="right" vertical="center"/>
      <protection/>
    </xf>
    <xf numFmtId="177" fontId="15" fillId="32" borderId="12" xfId="0" applyNumberFormat="1" applyFont="1" applyFill="1" applyBorder="1" applyAlignment="1" applyProtection="1">
      <alignment horizontal="center" vertical="center" wrapText="1"/>
      <protection/>
    </xf>
    <xf numFmtId="184" fontId="14" fillId="0" borderId="12" xfId="0" applyNumberFormat="1" applyFont="1" applyFill="1" applyBorder="1" applyAlignment="1" applyProtection="1">
      <alignment horizontal="right" vertical="center"/>
      <protection/>
    </xf>
    <xf numFmtId="177" fontId="15" fillId="32" borderId="31" xfId="0" applyNumberFormat="1" applyFont="1" applyFill="1" applyBorder="1" applyAlignment="1" applyProtection="1">
      <alignment horizontal="center" vertical="center" wrapText="1"/>
      <protection/>
    </xf>
    <xf numFmtId="177" fontId="15" fillId="32" borderId="17" xfId="0" applyNumberFormat="1" applyFont="1" applyFill="1" applyBorder="1" applyAlignment="1" applyProtection="1">
      <alignment horizontal="center" vertical="center" wrapText="1"/>
      <protection/>
    </xf>
    <xf numFmtId="177" fontId="15" fillId="0" borderId="18" xfId="0" applyNumberFormat="1" applyFont="1" applyFill="1" applyBorder="1" applyAlignment="1" applyProtection="1">
      <alignment horizontal="right" vertical="center"/>
      <protection/>
    </xf>
    <xf numFmtId="0" fontId="15" fillId="32" borderId="18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177" fontId="14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177" fontId="15" fillId="0" borderId="18" xfId="0" applyNumberFormat="1" applyFont="1" applyFill="1" applyBorder="1" applyAlignment="1" applyProtection="1">
      <alignment horizontal="right" vertical="center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177" fontId="3" fillId="0" borderId="18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 applyProtection="1">
      <alignment vertical="center"/>
      <protection/>
    </xf>
    <xf numFmtId="177" fontId="14" fillId="0" borderId="12" xfId="0" applyNumberFormat="1" applyFont="1" applyFill="1" applyBorder="1" applyAlignment="1" applyProtection="1">
      <alignment horizontal="right" vertical="center"/>
      <protection/>
    </xf>
    <xf numFmtId="177" fontId="1" fillId="0" borderId="12" xfId="0" applyNumberFormat="1" applyFont="1" applyFill="1" applyBorder="1" applyAlignment="1" applyProtection="1">
      <alignment vertical="center"/>
      <protection/>
    </xf>
    <xf numFmtId="177" fontId="14" fillId="0" borderId="12" xfId="0" applyNumberFormat="1" applyFont="1" applyFill="1" applyBorder="1" applyAlignment="1" applyProtection="1">
      <alignment horizontal="right" vertical="center"/>
      <protection/>
    </xf>
    <xf numFmtId="177" fontId="1" fillId="0" borderId="12" xfId="0" applyNumberFormat="1" applyFont="1" applyFill="1" applyBorder="1" applyAlignment="1" applyProtection="1">
      <alignment vertical="center"/>
      <protection/>
    </xf>
    <xf numFmtId="177" fontId="1" fillId="0" borderId="12" xfId="0" applyNumberFormat="1" applyFont="1" applyFill="1" applyBorder="1" applyAlignment="1" applyProtection="1">
      <alignment horizontal="right" vertical="center" wrapText="1"/>
      <protection/>
    </xf>
    <xf numFmtId="177" fontId="15" fillId="32" borderId="10" xfId="0" applyNumberFormat="1" applyFont="1" applyFill="1" applyBorder="1" applyAlignment="1" applyProtection="1">
      <alignment horizontal="center" vertical="center" wrapText="1"/>
      <protection/>
    </xf>
    <xf numFmtId="177" fontId="14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177" fontId="15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/>
    </xf>
    <xf numFmtId="49" fontId="16" fillId="0" borderId="12" xfId="0" applyNumberFormat="1" applyFont="1" applyFill="1" applyBorder="1" applyAlignment="1">
      <alignment horizontal="left" vertical="center" wrapText="1"/>
    </xf>
    <xf numFmtId="1" fontId="22" fillId="0" borderId="12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81" fontId="3" fillId="0" borderId="31" xfId="44" applyNumberFormat="1" applyFont="1" applyFill="1" applyBorder="1" applyAlignment="1">
      <alignment horizontal="center" vertical="center" wrapText="1"/>
      <protection/>
    </xf>
    <xf numFmtId="178" fontId="3" fillId="0" borderId="31" xfId="44" applyNumberFormat="1" applyFont="1" applyFill="1" applyBorder="1" applyAlignment="1">
      <alignment horizontal="center" vertical="center" wrapText="1"/>
      <protection/>
    </xf>
    <xf numFmtId="178" fontId="3" fillId="0" borderId="17" xfId="44" applyNumberFormat="1" applyFont="1" applyFill="1" applyBorder="1" applyAlignment="1">
      <alignment horizontal="center" vertical="center" wrapText="1"/>
      <protection/>
    </xf>
    <xf numFmtId="49" fontId="16" fillId="0" borderId="11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vertical="center" wrapText="1" indent="1"/>
    </xf>
    <xf numFmtId="181" fontId="3" fillId="0" borderId="10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left" vertical="center" wrapText="1" indent="2"/>
    </xf>
    <xf numFmtId="181" fontId="1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left" vertical="center" indent="2" shrinkToFit="1"/>
    </xf>
    <xf numFmtId="181" fontId="12" fillId="0" borderId="10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 inden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181" fontId="1" fillId="0" borderId="14" xfId="0" applyNumberFormat="1" applyFont="1" applyFill="1" applyBorder="1" applyAlignment="1">
      <alignment horizontal="center" vertical="center"/>
    </xf>
    <xf numFmtId="0" fontId="15" fillId="32" borderId="19" xfId="0" applyNumberFormat="1" applyFont="1" applyFill="1" applyBorder="1" applyAlignment="1" applyProtection="1">
      <alignment horizontal="center" vertical="center"/>
      <protection/>
    </xf>
    <xf numFmtId="0" fontId="1" fillId="32" borderId="11" xfId="0" applyNumberFormat="1" applyFont="1" applyFill="1" applyBorder="1" applyAlignment="1" applyProtection="1">
      <alignment vertical="center"/>
      <protection/>
    </xf>
    <xf numFmtId="0" fontId="1" fillId="32" borderId="11" xfId="0" applyNumberFormat="1" applyFont="1" applyFill="1" applyBorder="1" applyAlignment="1" applyProtection="1">
      <alignment vertical="center"/>
      <protection/>
    </xf>
    <xf numFmtId="0" fontId="14" fillId="32" borderId="11" xfId="0" applyNumberFormat="1" applyFont="1" applyFill="1" applyBorder="1" applyAlignment="1" applyProtection="1">
      <alignment vertical="center"/>
      <protection/>
    </xf>
    <xf numFmtId="0" fontId="3" fillId="32" borderId="13" xfId="0" applyNumberFormat="1" applyFont="1" applyFill="1" applyBorder="1" applyAlignment="1" applyProtection="1">
      <alignment horizontal="center" vertical="center"/>
      <protection/>
    </xf>
    <xf numFmtId="0" fontId="15" fillId="32" borderId="45" xfId="0" applyNumberFormat="1" applyFont="1" applyFill="1" applyBorder="1" applyAlignment="1" applyProtection="1">
      <alignment horizontal="center" vertical="center" wrapText="1"/>
      <protection/>
    </xf>
    <xf numFmtId="177" fontId="3" fillId="0" borderId="46" xfId="0" applyNumberFormat="1" applyFont="1" applyFill="1" applyBorder="1" applyAlignment="1" applyProtection="1">
      <alignment horizontal="right" vertical="center"/>
      <protection/>
    </xf>
    <xf numFmtId="177" fontId="15" fillId="32" borderId="47" xfId="0" applyNumberFormat="1" applyFont="1" applyFill="1" applyBorder="1" applyAlignment="1" applyProtection="1">
      <alignment horizontal="center" vertical="center" wrapText="1"/>
      <protection/>
    </xf>
    <xf numFmtId="184" fontId="14" fillId="0" borderId="48" xfId="0" applyNumberFormat="1" applyFont="1" applyFill="1" applyBorder="1" applyAlignment="1" applyProtection="1">
      <alignment horizontal="right" vertical="center"/>
      <protection/>
    </xf>
    <xf numFmtId="177" fontId="14" fillId="0" borderId="48" xfId="0" applyNumberFormat="1" applyFont="1" applyFill="1" applyBorder="1" applyAlignment="1" applyProtection="1">
      <alignment horizontal="right" vertical="center"/>
      <protection/>
    </xf>
    <xf numFmtId="177" fontId="15" fillId="0" borderId="49" xfId="0" applyNumberFormat="1" applyFont="1" applyFill="1" applyBorder="1" applyAlignment="1" applyProtection="1">
      <alignment horizontal="right" vertical="center"/>
      <protection/>
    </xf>
    <xf numFmtId="177" fontId="15" fillId="32" borderId="50" xfId="0" applyNumberFormat="1" applyFont="1" applyFill="1" applyBorder="1" applyAlignment="1" applyProtection="1">
      <alignment horizontal="center" vertical="center"/>
      <protection/>
    </xf>
    <xf numFmtId="0" fontId="14" fillId="32" borderId="51" xfId="0" applyNumberFormat="1" applyFont="1" applyFill="1" applyBorder="1" applyAlignment="1" applyProtection="1">
      <alignment vertical="center"/>
      <protection/>
    </xf>
    <xf numFmtId="0" fontId="15" fillId="32" borderId="52" xfId="0" applyNumberFormat="1" applyFont="1" applyFill="1" applyBorder="1" applyAlignment="1" applyProtection="1">
      <alignment horizontal="center" vertical="center"/>
      <protection/>
    </xf>
    <xf numFmtId="0" fontId="14" fillId="0" borderId="53" xfId="0" applyNumberFormat="1" applyFont="1" applyFill="1" applyBorder="1" applyAlignment="1" applyProtection="1">
      <alignment vertical="center"/>
      <protection/>
    </xf>
    <xf numFmtId="177" fontId="14" fillId="0" borderId="54" xfId="0" applyNumberFormat="1" applyFont="1" applyFill="1" applyBorder="1" applyAlignment="1" applyProtection="1">
      <alignment horizontal="right" vertical="center"/>
      <protection/>
    </xf>
    <xf numFmtId="177" fontId="14" fillId="0" borderId="55" xfId="0" applyNumberFormat="1" applyFont="1" applyFill="1" applyBorder="1" applyAlignment="1" applyProtection="1">
      <alignment horizontal="right" vertical="center"/>
      <protection/>
    </xf>
    <xf numFmtId="177" fontId="15" fillId="32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42" applyFont="1" applyBorder="1" applyAlignment="1">
      <alignment vertical="center"/>
      <protection/>
    </xf>
    <xf numFmtId="0" fontId="1" fillId="0" borderId="0" xfId="43" applyFont="1" applyBorder="1" applyAlignment="1" quotePrefix="1">
      <alignment vertical="center"/>
      <protection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2" fillId="0" borderId="12" xfId="43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/>
    </xf>
    <xf numFmtId="0" fontId="15" fillId="0" borderId="12" xfId="0" applyFont="1" applyBorder="1" applyAlignment="1">
      <alignment vertical="center"/>
    </xf>
    <xf numFmtId="191" fontId="0" fillId="0" borderId="12" xfId="0" applyNumberFormat="1" applyBorder="1" applyAlignment="1">
      <alignment vertical="center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/>
    </xf>
    <xf numFmtId="0" fontId="14" fillId="32" borderId="12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vertical="center" wrapText="1"/>
    </xf>
    <xf numFmtId="177" fontId="22" fillId="0" borderId="12" xfId="0" applyNumberFormat="1" applyFont="1" applyBorder="1" applyAlignment="1">
      <alignment horizontal="center" vertical="center" wrapText="1"/>
    </xf>
    <xf numFmtId="178" fontId="22" fillId="0" borderId="1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15" fillId="0" borderId="11" xfId="0" applyNumberFormat="1" applyFont="1" applyBorder="1" applyAlignment="1">
      <alignment horizontal="left" vertical="center" wrapText="1" indent="1"/>
    </xf>
    <xf numFmtId="177" fontId="3" fillId="0" borderId="12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14" fillId="0" borderId="11" xfId="0" applyNumberFormat="1" applyFont="1" applyBorder="1" applyAlignment="1">
      <alignment horizontal="left" vertical="center" wrapText="1" indent="2"/>
    </xf>
    <xf numFmtId="177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49" fontId="16" fillId="0" borderId="13" xfId="0" applyNumberFormat="1" applyFont="1" applyBorder="1" applyAlignment="1">
      <alignment horizontal="center" vertical="center" wrapText="1"/>
    </xf>
    <xf numFmtId="177" fontId="22" fillId="0" borderId="18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8" fontId="0" fillId="0" borderId="0" xfId="0" applyNumberFormat="1" applyBorder="1" applyAlignment="1">
      <alignment/>
    </xf>
    <xf numFmtId="178" fontId="3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78" fontId="3" fillId="0" borderId="14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0" fillId="32" borderId="0" xfId="45" applyFont="1" applyFill="1" applyAlignment="1">
      <alignment vertical="top"/>
      <protection/>
    </xf>
    <xf numFmtId="0" fontId="27" fillId="32" borderId="0" xfId="45" applyFont="1" applyFill="1">
      <alignment vertical="center"/>
      <protection/>
    </xf>
    <xf numFmtId="0" fontId="1" fillId="32" borderId="0" xfId="45" applyFont="1" applyFill="1">
      <alignment vertical="center"/>
      <protection/>
    </xf>
    <xf numFmtId="0" fontId="27" fillId="32" borderId="0" xfId="45" applyFont="1" applyFill="1" applyAlignment="1">
      <alignment horizontal="center" vertical="center"/>
      <protection/>
    </xf>
    <xf numFmtId="0" fontId="1" fillId="32" borderId="0" xfId="45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3" fillId="0" borderId="56" xfId="0" applyNumberFormat="1" applyFont="1" applyFill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/>
    </xf>
    <xf numFmtId="176" fontId="3" fillId="0" borderId="29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1" fillId="0" borderId="29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6" fontId="1" fillId="0" borderId="29" xfId="0" applyNumberFormat="1" applyFont="1" applyFill="1" applyBorder="1" applyAlignment="1">
      <alignment vertical="center"/>
    </xf>
    <xf numFmtId="176" fontId="1" fillId="0" borderId="29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57" xfId="0" applyNumberFormat="1" applyFont="1" applyFill="1" applyBorder="1" applyAlignment="1">
      <alignment horizontal="center" vertical="center" wrapText="1"/>
    </xf>
    <xf numFmtId="178" fontId="3" fillId="0" borderId="58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vertical="center"/>
    </xf>
    <xf numFmtId="177" fontId="3" fillId="0" borderId="31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9" xfId="0" applyFont="1" applyFill="1" applyBorder="1" applyAlignment="1">
      <alignment horizontal="left" vertical="center"/>
    </xf>
    <xf numFmtId="177" fontId="3" fillId="0" borderId="12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right" vertical="center"/>
    </xf>
    <xf numFmtId="177" fontId="1" fillId="0" borderId="57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177" fontId="3" fillId="0" borderId="54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left" vertical="center"/>
    </xf>
    <xf numFmtId="178" fontId="3" fillId="0" borderId="55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/>
    </xf>
    <xf numFmtId="181" fontId="3" fillId="0" borderId="12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center"/>
    </xf>
    <xf numFmtId="177" fontId="3" fillId="0" borderId="18" xfId="0" applyNumberFormat="1" applyFont="1" applyFill="1" applyBorder="1" applyAlignment="1">
      <alignment horizontal="right" vertical="center"/>
    </xf>
    <xf numFmtId="181" fontId="3" fillId="0" borderId="18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177" fontId="3" fillId="32" borderId="18" xfId="0" applyNumberFormat="1" applyFont="1" applyFill="1" applyBorder="1" applyAlignment="1">
      <alignment horizontal="center" vertical="center" wrapText="1"/>
    </xf>
    <xf numFmtId="177" fontId="3" fillId="32" borderId="14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left" vertical="center"/>
    </xf>
    <xf numFmtId="177" fontId="1" fillId="0" borderId="54" xfId="0" applyNumberFormat="1" applyFont="1" applyBorder="1" applyAlignment="1">
      <alignment horizontal="center" vertical="center" wrapText="1"/>
    </xf>
    <xf numFmtId="177" fontId="1" fillId="0" borderId="54" xfId="0" applyNumberFormat="1" applyFont="1" applyFill="1" applyBorder="1" applyAlignment="1">
      <alignment horizontal="right" vertical="center"/>
    </xf>
    <xf numFmtId="178" fontId="1" fillId="0" borderId="5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177" fontId="1" fillId="0" borderId="12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7" fontId="22" fillId="0" borderId="18" xfId="0" applyNumberFormat="1" applyFont="1" applyBorder="1" applyAlignment="1">
      <alignment horizontal="center" vertical="center" wrapText="1"/>
    </xf>
    <xf numFmtId="178" fontId="22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177" fontId="14" fillId="0" borderId="12" xfId="0" applyNumberFormat="1" applyFont="1" applyFill="1" applyBorder="1" applyAlignment="1" applyProtection="1">
      <alignment vertical="center"/>
      <protection/>
    </xf>
    <xf numFmtId="177" fontId="1" fillId="0" borderId="12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27" fillId="32" borderId="0" xfId="45" applyFont="1" applyFill="1">
      <alignment vertical="center"/>
      <protection/>
    </xf>
    <xf numFmtId="0" fontId="1" fillId="0" borderId="0" xfId="0" applyFont="1" applyFill="1" applyBorder="1" applyAlignment="1">
      <alignment vertical="center"/>
    </xf>
    <xf numFmtId="181" fontId="1" fillId="32" borderId="11" xfId="0" applyNumberFormat="1" applyFont="1" applyFill="1" applyBorder="1" applyAlignment="1" applyProtection="1">
      <alignment vertical="center"/>
      <protection/>
    </xf>
    <xf numFmtId="181" fontId="14" fillId="32" borderId="11" xfId="0" applyNumberFormat="1" applyFont="1" applyFill="1" applyBorder="1" applyAlignment="1" applyProtection="1">
      <alignment vertical="center"/>
      <protection/>
    </xf>
    <xf numFmtId="177" fontId="14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3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77" fontId="15" fillId="0" borderId="18" xfId="0" applyNumberFormat="1" applyFont="1" applyFill="1" applyBorder="1" applyAlignment="1" applyProtection="1">
      <alignment vertical="center"/>
      <protection/>
    </xf>
    <xf numFmtId="0" fontId="3" fillId="0" borderId="31" xfId="0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right"/>
    </xf>
    <xf numFmtId="178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4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48" xfId="0" applyFont="1" applyFill="1" applyBorder="1" applyAlignment="1">
      <alignment horizontal="center" vertical="center"/>
    </xf>
    <xf numFmtId="0" fontId="29" fillId="32" borderId="0" xfId="45" applyFont="1" applyFill="1" applyAlignment="1">
      <alignment horizontal="center" vertical="top" wrapText="1"/>
      <protection/>
    </xf>
    <xf numFmtId="0" fontId="31" fillId="32" borderId="0" xfId="45" applyFont="1" applyFill="1" applyAlignment="1">
      <alignment horizontal="left" vertical="center"/>
      <protection/>
    </xf>
    <xf numFmtId="181" fontId="3" fillId="0" borderId="31" xfId="0" applyNumberFormat="1" applyFont="1" applyFill="1" applyBorder="1" applyAlignment="1">
      <alignment horizontal="center" vertical="center" wrapText="1"/>
    </xf>
    <xf numFmtId="181" fontId="3" fillId="0" borderId="5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180" fontId="6" fillId="0" borderId="0" xfId="0" applyNumberFormat="1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177" fontId="3" fillId="0" borderId="31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0" fontId="13" fillId="0" borderId="0" xfId="44" applyFont="1" applyFill="1" applyBorder="1" applyAlignment="1">
      <alignment horizontal="center" vertical="center"/>
      <protection/>
    </xf>
    <xf numFmtId="181" fontId="6" fillId="0" borderId="0" xfId="44" applyNumberFormat="1" applyFont="1" applyFill="1" applyBorder="1" applyAlignment="1">
      <alignment horizontal="right" vertic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/>
    </xf>
    <xf numFmtId="0" fontId="28" fillId="0" borderId="0" xfId="41" applyFont="1" applyFill="1" applyAlignment="1">
      <alignment horizontal="center" vertical="center"/>
      <protection/>
    </xf>
    <xf numFmtId="0" fontId="1" fillId="0" borderId="28" xfId="43" applyFont="1" applyBorder="1" applyAlignment="1">
      <alignment horizontal="center" vertical="center"/>
      <protection/>
    </xf>
    <xf numFmtId="0" fontId="1" fillId="0" borderId="48" xfId="43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1" fontId="3" fillId="32" borderId="31" xfId="0" applyNumberFormat="1" applyFont="1" applyFill="1" applyBorder="1" applyAlignment="1">
      <alignment horizontal="center" vertical="center" wrapText="1"/>
    </xf>
    <xf numFmtId="181" fontId="3" fillId="32" borderId="18" xfId="0" applyNumberFormat="1" applyFont="1" applyFill="1" applyBorder="1" applyAlignment="1">
      <alignment horizontal="center" vertical="center" wrapText="1"/>
    </xf>
    <xf numFmtId="177" fontId="3" fillId="32" borderId="31" xfId="0" applyNumberFormat="1" applyFont="1" applyFill="1" applyBorder="1" applyAlignment="1">
      <alignment horizontal="center" vertical="center" wrapText="1"/>
    </xf>
    <xf numFmtId="177" fontId="3" fillId="32" borderId="1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8" fontId="3" fillId="0" borderId="17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32" borderId="0" xfId="0" applyNumberFormat="1" applyFont="1" applyFill="1" applyBorder="1" applyAlignment="1" applyProtection="1">
      <alignment horizontal="center" vertical="center"/>
      <protection/>
    </xf>
    <xf numFmtId="177" fontId="20" fillId="32" borderId="0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177" fontId="3" fillId="0" borderId="13" xfId="0" applyNumberFormat="1" applyFont="1" applyFill="1" applyBorder="1" applyAlignment="1" applyProtection="1">
      <alignment horizontal="center" vertical="center"/>
      <protection/>
    </xf>
    <xf numFmtId="177" fontId="3" fillId="0" borderId="31" xfId="0" applyNumberFormat="1" applyFont="1" applyFill="1" applyBorder="1" applyAlignment="1" applyProtection="1">
      <alignment horizontal="center" vertical="center"/>
      <protection/>
    </xf>
    <xf numFmtId="177" fontId="15" fillId="0" borderId="31" xfId="0" applyNumberFormat="1" applyFont="1" applyFill="1" applyBorder="1" applyAlignment="1" applyProtection="1">
      <alignment horizontal="center" vertical="center"/>
      <protection/>
    </xf>
    <xf numFmtId="177" fontId="15" fillId="0" borderId="17" xfId="0" applyNumberFormat="1" applyFont="1" applyFill="1" applyBorder="1" applyAlignment="1" applyProtection="1">
      <alignment horizontal="center" vertical="center"/>
      <protection/>
    </xf>
    <xf numFmtId="177" fontId="20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3" xfId="41"/>
    <cellStyle name="常规 64" xfId="42"/>
    <cellStyle name="常规_04-分类改革-预算表 2" xfId="43"/>
    <cellStyle name="常规_2004年预算报人大1.1" xfId="44"/>
    <cellStyle name="常规_2006年预算表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7">
      <selection activeCell="C12" sqref="C12"/>
    </sheetView>
  </sheetViews>
  <sheetFormatPr defaultColWidth="9.8515625" defaultRowHeight="14.25"/>
  <cols>
    <col min="1" max="1" width="14.8515625" style="311" customWidth="1"/>
    <col min="2" max="2" width="4.421875" style="313" customWidth="1"/>
    <col min="3" max="3" width="99.57421875" style="311" customWidth="1"/>
    <col min="4" max="16384" width="9.8515625" style="311" customWidth="1"/>
  </cols>
  <sheetData>
    <row r="1" spans="1:3" s="309" customFormat="1" ht="43.5" customHeight="1">
      <c r="A1" s="426" t="s">
        <v>486</v>
      </c>
      <c r="B1" s="426"/>
      <c r="C1" s="426"/>
    </row>
    <row r="2" spans="2:3" s="310" customFormat="1" ht="34.5" customHeight="1">
      <c r="B2" s="427"/>
      <c r="C2" s="427"/>
    </row>
    <row r="3" spans="2:3" ht="27" customHeight="1">
      <c r="B3" s="312" t="s">
        <v>470</v>
      </c>
      <c r="C3" s="310" t="s">
        <v>487</v>
      </c>
    </row>
    <row r="4" spans="2:3" ht="27" customHeight="1">
      <c r="B4" s="312" t="s">
        <v>471</v>
      </c>
      <c r="C4" s="310" t="s">
        <v>494</v>
      </c>
    </row>
    <row r="5" spans="2:3" ht="27" customHeight="1">
      <c r="B5" s="312" t="s">
        <v>472</v>
      </c>
      <c r="C5" s="310" t="s">
        <v>488</v>
      </c>
    </row>
    <row r="6" spans="2:3" ht="27" customHeight="1">
      <c r="B6" s="312" t="s">
        <v>473</v>
      </c>
      <c r="C6" s="310" t="s">
        <v>489</v>
      </c>
    </row>
    <row r="7" spans="2:3" ht="27" customHeight="1">
      <c r="B7" s="312" t="s">
        <v>474</v>
      </c>
      <c r="C7" s="310" t="s">
        <v>490</v>
      </c>
    </row>
    <row r="8" spans="2:3" ht="27" customHeight="1">
      <c r="B8" s="312" t="s">
        <v>475</v>
      </c>
      <c r="C8" s="310" t="s">
        <v>591</v>
      </c>
    </row>
    <row r="9" spans="2:3" ht="27" customHeight="1">
      <c r="B9" s="312" t="s">
        <v>476</v>
      </c>
      <c r="C9" s="310" t="s">
        <v>717</v>
      </c>
    </row>
    <row r="10" spans="2:3" ht="27" customHeight="1">
      <c r="B10" s="312" t="s">
        <v>477</v>
      </c>
      <c r="C10" s="310" t="s">
        <v>647</v>
      </c>
    </row>
    <row r="11" spans="2:3" ht="27" customHeight="1">
      <c r="B11" s="312" t="s">
        <v>478</v>
      </c>
      <c r="C11" s="310" t="s">
        <v>669</v>
      </c>
    </row>
    <row r="12" spans="2:3" ht="27" customHeight="1">
      <c r="B12" s="312" t="s">
        <v>479</v>
      </c>
      <c r="C12" s="310" t="s">
        <v>672</v>
      </c>
    </row>
    <row r="13" spans="2:3" ht="27" customHeight="1">
      <c r="B13" s="312" t="s">
        <v>480</v>
      </c>
      <c r="C13" s="310" t="s">
        <v>691</v>
      </c>
    </row>
    <row r="14" spans="2:3" ht="27" customHeight="1">
      <c r="B14" s="312" t="s">
        <v>481</v>
      </c>
      <c r="C14" s="310" t="s">
        <v>694</v>
      </c>
    </row>
    <row r="15" spans="2:3" ht="27" customHeight="1">
      <c r="B15" s="312" t="s">
        <v>482</v>
      </c>
      <c r="C15" s="395" t="s">
        <v>787</v>
      </c>
    </row>
    <row r="16" spans="2:3" ht="27" customHeight="1">
      <c r="B16" s="312" t="s">
        <v>483</v>
      </c>
      <c r="C16" s="395" t="s">
        <v>794</v>
      </c>
    </row>
    <row r="17" spans="2:3" ht="27.75" customHeight="1">
      <c r="B17" s="312" t="s">
        <v>484</v>
      </c>
      <c r="C17" s="395" t="s">
        <v>788</v>
      </c>
    </row>
    <row r="18" spans="2:3" ht="27.75" customHeight="1">
      <c r="B18" s="312" t="s">
        <v>485</v>
      </c>
      <c r="C18" s="395" t="s">
        <v>789</v>
      </c>
    </row>
    <row r="19" spans="2:3" ht="27.75" customHeight="1">
      <c r="B19" s="312" t="s">
        <v>706</v>
      </c>
      <c r="C19" s="395" t="s">
        <v>792</v>
      </c>
    </row>
    <row r="20" spans="2:3" ht="27.75" customHeight="1">
      <c r="B20" s="312" t="s">
        <v>707</v>
      </c>
      <c r="C20" s="395" t="s">
        <v>790</v>
      </c>
    </row>
    <row r="21" spans="2:3" ht="21.75" customHeight="1">
      <c r="B21" s="312" t="s">
        <v>793</v>
      </c>
      <c r="C21" s="395" t="s">
        <v>791</v>
      </c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SheetLayoutView="100" zoomScalePageLayoutView="0" workbookViewId="0" topLeftCell="A1">
      <pane xSplit="1" ySplit="4" topLeftCell="B5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E8" sqref="E8"/>
    </sheetView>
  </sheetViews>
  <sheetFormatPr defaultColWidth="9.00390625" defaultRowHeight="14.25"/>
  <cols>
    <col min="1" max="1" width="47.8515625" style="147" customWidth="1"/>
    <col min="2" max="2" width="10.28125" style="147" customWidth="1"/>
    <col min="3" max="3" width="10.140625" style="147" customWidth="1"/>
    <col min="4" max="4" width="10.421875" style="147" customWidth="1"/>
    <col min="5" max="5" width="15.8515625" style="147" customWidth="1"/>
    <col min="6" max="16384" width="9.00390625" style="147" customWidth="1"/>
  </cols>
  <sheetData>
    <row r="1" spans="1:4" ht="17.25" customHeight="1">
      <c r="A1" s="268" t="s">
        <v>671</v>
      </c>
      <c r="B1" s="268"/>
      <c r="C1" s="170"/>
      <c r="D1" s="170"/>
    </row>
    <row r="2" spans="1:5" ht="39" customHeight="1">
      <c r="A2" s="451" t="s">
        <v>670</v>
      </c>
      <c r="B2" s="451"/>
      <c r="C2" s="451"/>
      <c r="D2" s="451"/>
      <c r="E2" s="451"/>
    </row>
    <row r="3" spans="1:6" s="270" customFormat="1" ht="20.25" customHeight="1" thickBot="1">
      <c r="A3" s="269"/>
      <c r="B3" s="269"/>
      <c r="C3" s="458"/>
      <c r="D3" s="458"/>
      <c r="E3" s="459" t="s">
        <v>169</v>
      </c>
      <c r="F3" s="459"/>
    </row>
    <row r="4" spans="1:5" s="270" customFormat="1" ht="51" customHeight="1">
      <c r="A4" s="271" t="s">
        <v>649</v>
      </c>
      <c r="B4" s="272" t="s">
        <v>650</v>
      </c>
      <c r="C4" s="272" t="s">
        <v>651</v>
      </c>
      <c r="D4" s="272" t="s">
        <v>174</v>
      </c>
      <c r="E4" s="273" t="s">
        <v>652</v>
      </c>
    </row>
    <row r="5" spans="1:5" s="278" customFormat="1" ht="19.5" customHeight="1">
      <c r="A5" s="274" t="s">
        <v>653</v>
      </c>
      <c r="B5" s="275">
        <v>157400</v>
      </c>
      <c r="C5" s="275">
        <v>205300</v>
      </c>
      <c r="D5" s="276">
        <v>30.43202033036849</v>
      </c>
      <c r="E5" s="277"/>
    </row>
    <row r="6" spans="1:5" s="283" customFormat="1" ht="19.5" customHeight="1">
      <c r="A6" s="279" t="s">
        <v>654</v>
      </c>
      <c r="B6" s="280">
        <v>150000</v>
      </c>
      <c r="C6" s="280">
        <v>197500</v>
      </c>
      <c r="D6" s="281">
        <v>31.666666666666664</v>
      </c>
      <c r="E6" s="282"/>
    </row>
    <row r="7" spans="1:5" s="283" customFormat="1" ht="19.5" customHeight="1">
      <c r="A7" s="284" t="s">
        <v>189</v>
      </c>
      <c r="B7" s="285">
        <v>91750</v>
      </c>
      <c r="C7" s="285">
        <v>51500</v>
      </c>
      <c r="D7" s="281"/>
      <c r="E7" s="282"/>
    </row>
    <row r="8" spans="1:5" ht="19.5" customHeight="1">
      <c r="A8" s="284" t="s">
        <v>190</v>
      </c>
      <c r="B8" s="285">
        <v>35000</v>
      </c>
      <c r="C8" s="285">
        <v>50000</v>
      </c>
      <c r="D8" s="281"/>
      <c r="E8" s="9"/>
    </row>
    <row r="9" spans="1:5" ht="19.5" customHeight="1">
      <c r="A9" s="284" t="s">
        <v>191</v>
      </c>
      <c r="B9" s="285">
        <v>10900</v>
      </c>
      <c r="C9" s="285">
        <v>35000</v>
      </c>
      <c r="D9" s="281"/>
      <c r="E9" s="9"/>
    </row>
    <row r="10" spans="1:5" ht="19.5" customHeight="1">
      <c r="A10" s="284" t="s">
        <v>192</v>
      </c>
      <c r="B10" s="285">
        <v>186</v>
      </c>
      <c r="C10" s="285">
        <v>36000</v>
      </c>
      <c r="D10" s="281"/>
      <c r="E10" s="9"/>
    </row>
    <row r="11" spans="1:5" ht="19.5" customHeight="1">
      <c r="A11" s="284" t="s">
        <v>193</v>
      </c>
      <c r="B11" s="285">
        <v>8064</v>
      </c>
      <c r="C11" s="285">
        <v>5000</v>
      </c>
      <c r="D11" s="281"/>
      <c r="E11" s="9"/>
    </row>
    <row r="12" spans="1:5" ht="19.5" customHeight="1">
      <c r="A12" s="284" t="s">
        <v>194</v>
      </c>
      <c r="B12" s="285">
        <v>100</v>
      </c>
      <c r="C12" s="285">
        <v>200</v>
      </c>
      <c r="D12" s="281"/>
      <c r="E12" s="9"/>
    </row>
    <row r="13" spans="1:5" ht="19.5" customHeight="1">
      <c r="A13" s="284" t="s">
        <v>187</v>
      </c>
      <c r="B13" s="285">
        <v>0</v>
      </c>
      <c r="C13" s="285">
        <v>100</v>
      </c>
      <c r="D13" s="281"/>
      <c r="E13" s="9"/>
    </row>
    <row r="14" spans="1:5" ht="19.5" customHeight="1">
      <c r="A14" s="284" t="s">
        <v>195</v>
      </c>
      <c r="B14" s="285">
        <v>0</v>
      </c>
      <c r="C14" s="285">
        <v>15000</v>
      </c>
      <c r="D14" s="281"/>
      <c r="E14" s="9"/>
    </row>
    <row r="15" spans="1:5" ht="19.5" customHeight="1">
      <c r="A15" s="284" t="s">
        <v>196</v>
      </c>
      <c r="B15" s="285">
        <v>4000</v>
      </c>
      <c r="C15" s="285">
        <v>4700</v>
      </c>
      <c r="D15" s="281"/>
      <c r="E15" s="9"/>
    </row>
    <row r="16" spans="1:5" ht="19.5" customHeight="1">
      <c r="A16" s="279" t="s">
        <v>655</v>
      </c>
      <c r="B16" s="280">
        <v>3000</v>
      </c>
      <c r="C16" s="280">
        <v>4000</v>
      </c>
      <c r="D16" s="281">
        <v>33.33333333333333</v>
      </c>
      <c r="E16" s="9"/>
    </row>
    <row r="17" spans="1:5" ht="19.5" customHeight="1">
      <c r="A17" s="284" t="s">
        <v>197</v>
      </c>
      <c r="B17" s="285">
        <v>2000</v>
      </c>
      <c r="C17" s="285">
        <v>2768</v>
      </c>
      <c r="D17" s="281"/>
      <c r="E17" s="9"/>
    </row>
    <row r="18" spans="1:5" ht="19.5" customHeight="1">
      <c r="A18" s="284" t="s">
        <v>656</v>
      </c>
      <c r="B18" s="285">
        <v>1000</v>
      </c>
      <c r="C18" s="285">
        <v>1232</v>
      </c>
      <c r="D18" s="281"/>
      <c r="E18" s="9"/>
    </row>
    <row r="19" spans="1:5" ht="19.5" customHeight="1">
      <c r="A19" s="284" t="s">
        <v>198</v>
      </c>
      <c r="B19" s="275">
        <v>0</v>
      </c>
      <c r="C19" s="285"/>
      <c r="D19" s="281"/>
      <c r="E19" s="286"/>
    </row>
    <row r="20" spans="1:5" ht="19.5" customHeight="1">
      <c r="A20" s="279" t="s">
        <v>657</v>
      </c>
      <c r="B20" s="280">
        <v>1500</v>
      </c>
      <c r="C20" s="280">
        <v>400</v>
      </c>
      <c r="D20" s="281">
        <v>-73.33333333333334</v>
      </c>
      <c r="E20" s="9"/>
    </row>
    <row r="21" spans="1:5" ht="19.5" customHeight="1">
      <c r="A21" s="284" t="s">
        <v>189</v>
      </c>
      <c r="B21" s="285">
        <v>920</v>
      </c>
      <c r="C21" s="285">
        <v>0</v>
      </c>
      <c r="D21" s="285"/>
      <c r="E21" s="287"/>
    </row>
    <row r="22" spans="1:5" ht="19.5" customHeight="1">
      <c r="A22" s="284" t="s">
        <v>199</v>
      </c>
      <c r="B22" s="285">
        <v>580</v>
      </c>
      <c r="C22" s="285">
        <v>400</v>
      </c>
      <c r="D22" s="288"/>
      <c r="E22" s="9"/>
    </row>
    <row r="23" spans="1:5" ht="19.5" customHeight="1">
      <c r="A23" s="279" t="s">
        <v>658</v>
      </c>
      <c r="B23" s="280">
        <v>500</v>
      </c>
      <c r="C23" s="280">
        <v>700</v>
      </c>
      <c r="D23" s="281">
        <v>39.99999999999999</v>
      </c>
      <c r="E23" s="9"/>
    </row>
    <row r="24" spans="1:5" ht="19.5" customHeight="1">
      <c r="A24" s="279" t="s">
        <v>659</v>
      </c>
      <c r="B24" s="280">
        <v>1200</v>
      </c>
      <c r="C24" s="280">
        <v>1500</v>
      </c>
      <c r="D24" s="276">
        <v>25</v>
      </c>
      <c r="E24" s="9"/>
    </row>
    <row r="25" spans="1:5" ht="19.5" customHeight="1">
      <c r="A25" s="284" t="s">
        <v>197</v>
      </c>
      <c r="B25" s="285">
        <v>800</v>
      </c>
      <c r="C25" s="285">
        <v>1036</v>
      </c>
      <c r="D25" s="281"/>
      <c r="E25" s="9"/>
    </row>
    <row r="26" spans="1:5" ht="19.5" customHeight="1">
      <c r="A26" s="284" t="s">
        <v>660</v>
      </c>
      <c r="B26" s="285">
        <v>400</v>
      </c>
      <c r="C26" s="285">
        <v>464</v>
      </c>
      <c r="D26" s="288"/>
      <c r="E26" s="9"/>
    </row>
    <row r="27" spans="1:5" s="290" customFormat="1" ht="19.5" customHeight="1">
      <c r="A27" s="279" t="s">
        <v>661</v>
      </c>
      <c r="B27" s="280">
        <v>1200</v>
      </c>
      <c r="C27" s="275">
        <v>1200</v>
      </c>
      <c r="D27" s="276">
        <v>0</v>
      </c>
      <c r="E27" s="289"/>
    </row>
    <row r="28" spans="1:5" ht="19.5" customHeight="1">
      <c r="A28" s="284" t="s">
        <v>662</v>
      </c>
      <c r="B28" s="285">
        <v>1200</v>
      </c>
      <c r="C28" s="285">
        <v>1200</v>
      </c>
      <c r="D28" s="288"/>
      <c r="E28" s="291"/>
    </row>
    <row r="29" spans="1:5" ht="19.5" customHeight="1">
      <c r="A29" s="274" t="s">
        <v>663</v>
      </c>
      <c r="B29" s="275">
        <v>3165</v>
      </c>
      <c r="C29" s="275">
        <v>3200</v>
      </c>
      <c r="D29" s="276">
        <v>1.1058451816745585</v>
      </c>
      <c r="E29" s="9"/>
    </row>
    <row r="30" spans="1:5" ht="19.5" customHeight="1">
      <c r="A30" s="279" t="s">
        <v>664</v>
      </c>
      <c r="B30" s="280">
        <v>165</v>
      </c>
      <c r="C30" s="280">
        <v>0</v>
      </c>
      <c r="D30" s="281"/>
      <c r="E30" s="291" t="s">
        <v>665</v>
      </c>
    </row>
    <row r="31" spans="1:5" ht="19.5" customHeight="1">
      <c r="A31" s="279" t="s">
        <v>666</v>
      </c>
      <c r="B31" s="280">
        <v>3000</v>
      </c>
      <c r="C31" s="280">
        <v>3200</v>
      </c>
      <c r="D31" s="281">
        <v>6.666666666666665</v>
      </c>
      <c r="E31" s="9"/>
    </row>
    <row r="32" spans="1:5" ht="19.5" customHeight="1">
      <c r="A32" s="284" t="s">
        <v>200</v>
      </c>
      <c r="B32" s="285">
        <v>1050</v>
      </c>
      <c r="C32" s="285">
        <v>1300</v>
      </c>
      <c r="D32" s="288"/>
      <c r="E32" s="9"/>
    </row>
    <row r="33" spans="1:5" ht="19.5" customHeight="1">
      <c r="A33" s="284" t="s">
        <v>201</v>
      </c>
      <c r="B33" s="285">
        <v>1600</v>
      </c>
      <c r="C33" s="285">
        <v>630</v>
      </c>
      <c r="D33" s="288"/>
      <c r="E33" s="9"/>
    </row>
    <row r="34" spans="1:5" ht="19.5" customHeight="1">
      <c r="A34" s="284" t="s">
        <v>202</v>
      </c>
      <c r="B34" s="285">
        <v>100</v>
      </c>
      <c r="C34" s="285">
        <v>250</v>
      </c>
      <c r="D34" s="288"/>
      <c r="E34" s="9"/>
    </row>
    <row r="35" spans="1:5" ht="19.5" customHeight="1">
      <c r="A35" s="284" t="s">
        <v>667</v>
      </c>
      <c r="B35" s="285">
        <v>250</v>
      </c>
      <c r="C35" s="285">
        <v>1020</v>
      </c>
      <c r="D35" s="91"/>
      <c r="E35" s="9"/>
    </row>
    <row r="36" spans="1:5" ht="19.5" customHeight="1" thickBot="1">
      <c r="A36" s="292" t="s">
        <v>668</v>
      </c>
      <c r="B36" s="293">
        <v>160565</v>
      </c>
      <c r="C36" s="293">
        <v>208500</v>
      </c>
      <c r="D36" s="53"/>
      <c r="E36" s="10"/>
    </row>
    <row r="37" ht="12.75">
      <c r="C37" s="149"/>
    </row>
  </sheetData>
  <sheetProtection/>
  <mergeCells count="3">
    <mergeCell ref="C3:D3"/>
    <mergeCell ref="A2:E2"/>
    <mergeCell ref="E3:F3"/>
  </mergeCells>
  <printOptions horizontalCentered="1"/>
  <pageMargins left="0.45" right="0.31496062992125984" top="0.81" bottom="0.23" header="0.5118110236220472" footer="0.23"/>
  <pageSetup firstPageNumber="23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7" sqref="A17"/>
    </sheetView>
  </sheetViews>
  <sheetFormatPr defaultColWidth="8.7109375" defaultRowHeight="14.25"/>
  <cols>
    <col min="1" max="1" width="28.8515625" style="247" customWidth="1"/>
    <col min="2" max="9" width="10.140625" style="247" customWidth="1"/>
    <col min="10" max="10" width="16.421875" style="247" customWidth="1"/>
    <col min="11" max="16384" width="8.7109375" style="247" customWidth="1"/>
  </cols>
  <sheetData>
    <row r="1" ht="18" customHeight="1">
      <c r="A1" s="266" t="s">
        <v>689</v>
      </c>
    </row>
    <row r="2" spans="1:10" ht="20.25">
      <c r="A2" s="444" t="s">
        <v>690</v>
      </c>
      <c r="B2" s="444"/>
      <c r="C2" s="444"/>
      <c r="D2" s="444"/>
      <c r="E2" s="444"/>
      <c r="F2" s="444"/>
      <c r="G2" s="444"/>
      <c r="H2" s="444"/>
      <c r="I2" s="444"/>
      <c r="J2" s="444"/>
    </row>
    <row r="3" ht="12.75">
      <c r="J3" s="247" t="s">
        <v>592</v>
      </c>
    </row>
    <row r="4" spans="1:10" ht="23.25" customHeight="1">
      <c r="A4" s="254" t="s">
        <v>176</v>
      </c>
      <c r="B4" s="254" t="s">
        <v>593</v>
      </c>
      <c r="C4" s="254" t="s">
        <v>673</v>
      </c>
      <c r="D4" s="254" t="s">
        <v>595</v>
      </c>
      <c r="E4" s="254" t="s">
        <v>595</v>
      </c>
      <c r="F4" s="254" t="s">
        <v>595</v>
      </c>
      <c r="G4" s="254" t="s">
        <v>674</v>
      </c>
      <c r="H4" s="254" t="s">
        <v>675</v>
      </c>
      <c r="I4" s="254" t="s">
        <v>676</v>
      </c>
      <c r="J4" s="254" t="s">
        <v>597</v>
      </c>
    </row>
    <row r="5" spans="1:10" ht="24.75" customHeight="1">
      <c r="A5" s="254" t="s">
        <v>677</v>
      </c>
      <c r="B5" s="254"/>
      <c r="C5" s="254"/>
      <c r="D5" s="254"/>
      <c r="E5" s="254"/>
      <c r="F5" s="254"/>
      <c r="G5" s="254"/>
      <c r="H5" s="254"/>
      <c r="I5" s="254"/>
      <c r="J5" s="254"/>
    </row>
    <row r="6" spans="1:10" ht="24.75" customHeight="1">
      <c r="A6" s="254" t="s">
        <v>678</v>
      </c>
      <c r="B6" s="254"/>
      <c r="C6" s="254"/>
      <c r="D6" s="254"/>
      <c r="E6" s="254"/>
      <c r="F6" s="254"/>
      <c r="G6" s="254"/>
      <c r="H6" s="254"/>
      <c r="I6" s="254"/>
      <c r="J6" s="254"/>
    </row>
    <row r="7" spans="1:10" ht="24.75" customHeight="1">
      <c r="A7" s="254" t="s">
        <v>679</v>
      </c>
      <c r="B7" s="254"/>
      <c r="C7" s="254"/>
      <c r="D7" s="254"/>
      <c r="E7" s="254"/>
      <c r="F7" s="254"/>
      <c r="G7" s="254"/>
      <c r="H7" s="254"/>
      <c r="I7" s="254"/>
      <c r="J7" s="254"/>
    </row>
    <row r="8" spans="1:10" ht="24.75" customHeight="1">
      <c r="A8" s="254" t="s">
        <v>680</v>
      </c>
      <c r="B8" s="254"/>
      <c r="C8" s="254"/>
      <c r="D8" s="254"/>
      <c r="E8" s="254"/>
      <c r="F8" s="254"/>
      <c r="G8" s="254"/>
      <c r="H8" s="254"/>
      <c r="I8" s="254"/>
      <c r="J8" s="254"/>
    </row>
    <row r="9" spans="1:10" ht="24.75" customHeight="1">
      <c r="A9" s="254" t="s">
        <v>681</v>
      </c>
      <c r="B9" s="254"/>
      <c r="C9" s="254"/>
      <c r="D9" s="254"/>
      <c r="E9" s="254"/>
      <c r="F9" s="254"/>
      <c r="G9" s="254"/>
      <c r="H9" s="254"/>
      <c r="I9" s="254"/>
      <c r="J9" s="254"/>
    </row>
    <row r="10" spans="1:10" ht="24.75" customHeight="1">
      <c r="A10" s="254" t="s">
        <v>682</v>
      </c>
      <c r="B10" s="254"/>
      <c r="C10" s="254"/>
      <c r="D10" s="254"/>
      <c r="E10" s="254"/>
      <c r="F10" s="254"/>
      <c r="G10" s="254"/>
      <c r="H10" s="254"/>
      <c r="I10" s="254"/>
      <c r="J10" s="254"/>
    </row>
    <row r="11" spans="1:10" ht="24.75" customHeight="1">
      <c r="A11" s="254" t="s">
        <v>683</v>
      </c>
      <c r="B11" s="254"/>
      <c r="C11" s="254"/>
      <c r="D11" s="254"/>
      <c r="E11" s="254"/>
      <c r="F11" s="254"/>
      <c r="G11" s="254"/>
      <c r="H11" s="254"/>
      <c r="I11" s="254"/>
      <c r="J11" s="254"/>
    </row>
    <row r="12" spans="1:10" ht="24.75" customHeight="1">
      <c r="A12" s="254" t="s">
        <v>684</v>
      </c>
      <c r="B12" s="254"/>
      <c r="C12" s="254"/>
      <c r="D12" s="254"/>
      <c r="E12" s="254"/>
      <c r="F12" s="254"/>
      <c r="G12" s="254"/>
      <c r="H12" s="254"/>
      <c r="I12" s="254"/>
      <c r="J12" s="254"/>
    </row>
    <row r="13" spans="1:10" ht="24.75" customHeight="1">
      <c r="A13" s="254" t="s">
        <v>685</v>
      </c>
      <c r="B13" s="254"/>
      <c r="C13" s="254"/>
      <c r="D13" s="254"/>
      <c r="E13" s="254"/>
      <c r="F13" s="254"/>
      <c r="G13" s="254"/>
      <c r="H13" s="254"/>
      <c r="I13" s="254"/>
      <c r="J13" s="254"/>
    </row>
    <row r="14" spans="1:10" ht="24.75" customHeight="1">
      <c r="A14" s="254" t="s">
        <v>686</v>
      </c>
      <c r="B14" s="254"/>
      <c r="C14" s="254"/>
      <c r="D14" s="254"/>
      <c r="E14" s="254"/>
      <c r="F14" s="254"/>
      <c r="G14" s="254"/>
      <c r="H14" s="254"/>
      <c r="I14" s="254"/>
      <c r="J14" s="254"/>
    </row>
    <row r="15" spans="1:10" ht="24.75" customHeight="1">
      <c r="A15" s="254" t="s">
        <v>687</v>
      </c>
      <c r="B15" s="254"/>
      <c r="C15" s="254"/>
      <c r="D15" s="254"/>
      <c r="E15" s="254"/>
      <c r="F15" s="254"/>
      <c r="G15" s="254"/>
      <c r="H15" s="254"/>
      <c r="I15" s="254"/>
      <c r="J15" s="254"/>
    </row>
    <row r="16" spans="1:10" ht="24.75" customHeight="1">
      <c r="A16" s="254" t="s">
        <v>688</v>
      </c>
      <c r="B16" s="254"/>
      <c r="C16" s="254"/>
      <c r="D16" s="254"/>
      <c r="E16" s="254"/>
      <c r="F16" s="254"/>
      <c r="G16" s="254"/>
      <c r="H16" s="254"/>
      <c r="I16" s="254"/>
      <c r="J16" s="254"/>
    </row>
    <row r="17" ht="14.25">
      <c r="A17" t="s">
        <v>810</v>
      </c>
    </row>
  </sheetData>
  <sheetProtection/>
  <mergeCells count="1">
    <mergeCell ref="A2:J2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0" sqref="B10"/>
    </sheetView>
  </sheetViews>
  <sheetFormatPr defaultColWidth="9.140625" defaultRowHeight="14.25"/>
  <cols>
    <col min="1" max="1" width="48.421875" style="147" customWidth="1"/>
    <col min="2" max="2" width="16.57421875" style="147" customWidth="1"/>
    <col min="3" max="3" width="17.28125" style="147" customWidth="1"/>
    <col min="4" max="4" width="9.140625" style="300" customWidth="1"/>
    <col min="5" max="16384" width="9.140625" style="147" customWidth="1"/>
  </cols>
  <sheetData>
    <row r="1" ht="27.75" customHeight="1">
      <c r="A1" s="267" t="s">
        <v>692</v>
      </c>
    </row>
    <row r="2" spans="1:3" ht="34.5" customHeight="1">
      <c r="A2" s="462" t="s">
        <v>695</v>
      </c>
      <c r="B2" s="462"/>
      <c r="C2" s="462"/>
    </row>
    <row r="3" spans="1:3" ht="25.5" customHeight="1" thickBot="1">
      <c r="A3" s="17"/>
      <c r="B3" s="447" t="s">
        <v>209</v>
      </c>
      <c r="C3" s="447"/>
    </row>
    <row r="4" spans="1:4" ht="16.5" customHeight="1">
      <c r="A4" s="465" t="s">
        <v>399</v>
      </c>
      <c r="B4" s="463" t="s">
        <v>272</v>
      </c>
      <c r="C4" s="463" t="s">
        <v>400</v>
      </c>
      <c r="D4" s="460" t="s">
        <v>703</v>
      </c>
    </row>
    <row r="5" spans="1:4" ht="16.5" customHeight="1">
      <c r="A5" s="466"/>
      <c r="B5" s="464"/>
      <c r="C5" s="464"/>
      <c r="D5" s="461"/>
    </row>
    <row r="6" spans="1:4" s="148" customFormat="1" ht="21.75" customHeight="1">
      <c r="A6" s="174" t="s">
        <v>398</v>
      </c>
      <c r="B6" s="45">
        <f>SUM(B7:B7)</f>
        <v>105</v>
      </c>
      <c r="C6" s="45">
        <f>SUM(C7:C7)</f>
        <v>150</v>
      </c>
      <c r="D6" s="301">
        <f>(C6-B6)/B6*100</f>
        <v>42.857142857142854</v>
      </c>
    </row>
    <row r="7" spans="1:4" ht="21.75" customHeight="1">
      <c r="A7" s="423" t="s">
        <v>397</v>
      </c>
      <c r="B7" s="18">
        <v>105</v>
      </c>
      <c r="C7" s="422">
        <v>150</v>
      </c>
      <c r="D7" s="302">
        <f>(C7-B7)/B7*100</f>
        <v>42.857142857142854</v>
      </c>
    </row>
    <row r="8" spans="1:4" s="420" customFormat="1" ht="21.75" customHeight="1">
      <c r="A8" s="421" t="s">
        <v>805</v>
      </c>
      <c r="B8" s="18"/>
      <c r="C8" s="422">
        <v>80</v>
      </c>
      <c r="D8" s="419"/>
    </row>
    <row r="9" spans="1:4" s="420" customFormat="1" ht="21.75" customHeight="1">
      <c r="A9" s="421" t="s">
        <v>806</v>
      </c>
      <c r="B9" s="18"/>
      <c r="C9" s="422">
        <v>45</v>
      </c>
      <c r="D9" s="419"/>
    </row>
    <row r="10" spans="1:4" s="420" customFormat="1" ht="21.75" customHeight="1">
      <c r="A10" s="421" t="s">
        <v>807</v>
      </c>
      <c r="B10" s="18"/>
      <c r="C10" s="422">
        <v>5</v>
      </c>
      <c r="D10" s="419"/>
    </row>
    <row r="11" spans="1:4" s="420" customFormat="1" ht="21.75" customHeight="1">
      <c r="A11" s="421" t="s">
        <v>808</v>
      </c>
      <c r="B11" s="18"/>
      <c r="C11" s="422">
        <v>15</v>
      </c>
      <c r="D11" s="419"/>
    </row>
    <row r="12" spans="1:4" s="420" customFormat="1" ht="21.75" customHeight="1">
      <c r="A12" s="421" t="s">
        <v>809</v>
      </c>
      <c r="B12" s="18"/>
      <c r="C12" s="422">
        <v>5</v>
      </c>
      <c r="D12" s="419"/>
    </row>
    <row r="13" spans="1:4" s="148" customFormat="1" ht="21.75" customHeight="1">
      <c r="A13" s="424" t="s">
        <v>697</v>
      </c>
      <c r="B13" s="45"/>
      <c r="C13" s="425"/>
      <c r="D13" s="302"/>
    </row>
    <row r="14" spans="1:4" s="148" customFormat="1" ht="21.75" customHeight="1">
      <c r="A14" s="174" t="s">
        <v>698</v>
      </c>
      <c r="B14" s="45"/>
      <c r="C14" s="45"/>
      <c r="D14" s="302"/>
    </row>
    <row r="15" spans="1:4" s="148" customFormat="1" ht="21.75" customHeight="1">
      <c r="A15" s="174" t="s">
        <v>699</v>
      </c>
      <c r="B15" s="45"/>
      <c r="C15" s="45"/>
      <c r="D15" s="302"/>
    </row>
    <row r="16" spans="1:4" s="148" customFormat="1" ht="21.75" customHeight="1">
      <c r="A16" s="174" t="s">
        <v>392</v>
      </c>
      <c r="B16" s="45"/>
      <c r="C16" s="45"/>
      <c r="D16" s="302"/>
    </row>
    <row r="17" spans="1:4" ht="21.75" customHeight="1">
      <c r="A17" s="2"/>
      <c r="B17" s="18"/>
      <c r="C17" s="18"/>
      <c r="D17" s="302"/>
    </row>
    <row r="18" spans="1:4" ht="21.75" customHeight="1">
      <c r="A18" s="303" t="s">
        <v>702</v>
      </c>
      <c r="B18" s="45">
        <f>B16+B15+B13+B6</f>
        <v>105</v>
      </c>
      <c r="C18" s="45">
        <f>C16+C15+C13+C6</f>
        <v>150</v>
      </c>
      <c r="D18" s="301">
        <f>(C18-B18)/B18*100</f>
        <v>42.857142857142854</v>
      </c>
    </row>
    <row r="19" spans="1:4" ht="14.25" hidden="1">
      <c r="A19" s="46"/>
      <c r="B19" s="304"/>
      <c r="C19" s="304"/>
      <c r="D19" s="302" t="e">
        <f>(C19-B19)/B19*100</f>
        <v>#DIV/0!</v>
      </c>
    </row>
    <row r="20" spans="1:4" s="248" customFormat="1" ht="31.5" customHeight="1">
      <c r="A20" s="295" t="s">
        <v>700</v>
      </c>
      <c r="B20" s="296"/>
      <c r="C20" s="296"/>
      <c r="D20" s="302"/>
    </row>
    <row r="21" spans="1:4" s="248" customFormat="1" ht="31.5" customHeight="1">
      <c r="A21" s="295" t="s">
        <v>701</v>
      </c>
      <c r="B21" s="297"/>
      <c r="C21" s="297"/>
      <c r="D21" s="302"/>
    </row>
    <row r="22" spans="1:4" s="248" customFormat="1" ht="31.5" customHeight="1" thickBot="1">
      <c r="A22" s="298" t="s">
        <v>205</v>
      </c>
      <c r="B22" s="299">
        <v>105</v>
      </c>
      <c r="C22" s="299">
        <v>150</v>
      </c>
      <c r="D22" s="305">
        <f>(C22-B22)/B22*100</f>
        <v>42.857142857142854</v>
      </c>
    </row>
  </sheetData>
  <sheetProtection/>
  <mergeCells count="6">
    <mergeCell ref="D4:D5"/>
    <mergeCell ref="A2:C2"/>
    <mergeCell ref="C4:C5"/>
    <mergeCell ref="A4:A5"/>
    <mergeCell ref="B4:B5"/>
    <mergeCell ref="B3:C3"/>
  </mergeCells>
  <printOptions horizontalCentered="1"/>
  <pageMargins left="0.6" right="0.7480314960629921" top="0.7874015748031497" bottom="0.5905511811023623" header="0.5118110236220472" footer="0.5118110236220472"/>
  <pageSetup fitToHeight="0" fitToWidth="0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showZeros="0" zoomScalePageLayoutView="0" workbookViewId="0" topLeftCell="A1">
      <selection activeCell="K4" sqref="K4"/>
    </sheetView>
  </sheetViews>
  <sheetFormatPr defaultColWidth="9.140625" defaultRowHeight="14.25"/>
  <cols>
    <col min="1" max="1" width="40.8515625" style="316" customWidth="1"/>
    <col min="2" max="2" width="8.8515625" style="316" customWidth="1"/>
    <col min="3" max="3" width="8.00390625" style="316" customWidth="1"/>
    <col min="4" max="4" width="8.140625" style="316" customWidth="1"/>
    <col min="5" max="5" width="7.421875" style="316" customWidth="1"/>
    <col min="6" max="6" width="7.7109375" style="316" customWidth="1"/>
    <col min="7" max="7" width="7.8515625" style="316" customWidth="1"/>
    <col min="8" max="8" width="6.57421875" style="316" customWidth="1"/>
    <col min="9" max="16384" width="9.140625" style="316" customWidth="1"/>
  </cols>
  <sheetData>
    <row r="1" spans="1:4" ht="24.75" customHeight="1">
      <c r="A1" s="314" t="s">
        <v>693</v>
      </c>
      <c r="B1" s="315"/>
      <c r="C1" s="315"/>
      <c r="D1" s="315"/>
    </row>
    <row r="2" spans="1:7" ht="39" customHeight="1">
      <c r="A2" s="472" t="s">
        <v>696</v>
      </c>
      <c r="B2" s="472"/>
      <c r="C2" s="472"/>
      <c r="D2" s="472"/>
      <c r="E2" s="472"/>
      <c r="F2" s="472"/>
      <c r="G2" s="472"/>
    </row>
    <row r="3" spans="1:7" ht="34.5" customHeight="1" thickBot="1">
      <c r="A3" s="315"/>
      <c r="B3" s="315"/>
      <c r="C3" s="315"/>
      <c r="D3" s="315"/>
      <c r="E3" s="317"/>
      <c r="F3" s="478" t="s">
        <v>210</v>
      </c>
      <c r="G3" s="478"/>
    </row>
    <row r="4" spans="1:8" ht="39.75" customHeight="1">
      <c r="A4" s="473" t="s">
        <v>203</v>
      </c>
      <c r="B4" s="467" t="s">
        <v>272</v>
      </c>
      <c r="C4" s="468"/>
      <c r="D4" s="469"/>
      <c r="E4" s="467" t="s">
        <v>401</v>
      </c>
      <c r="F4" s="468"/>
      <c r="G4" s="468"/>
      <c r="H4" s="469"/>
    </row>
    <row r="5" spans="1:8" ht="26.25" customHeight="1">
      <c r="A5" s="474"/>
      <c r="B5" s="476" t="s">
        <v>206</v>
      </c>
      <c r="C5" s="470" t="s">
        <v>303</v>
      </c>
      <c r="D5" s="471"/>
      <c r="E5" s="476" t="s">
        <v>206</v>
      </c>
      <c r="F5" s="470" t="s">
        <v>304</v>
      </c>
      <c r="G5" s="470"/>
      <c r="H5" s="471"/>
    </row>
    <row r="6" spans="1:8" ht="42" customHeight="1" thickBot="1">
      <c r="A6" s="475"/>
      <c r="B6" s="477"/>
      <c r="C6" s="319" t="s">
        <v>207</v>
      </c>
      <c r="D6" s="320" t="s">
        <v>208</v>
      </c>
      <c r="E6" s="477"/>
      <c r="F6" s="319" t="s">
        <v>207</v>
      </c>
      <c r="G6" s="319" t="s">
        <v>208</v>
      </c>
      <c r="H6" s="320" t="s">
        <v>424</v>
      </c>
    </row>
    <row r="7" spans="1:8" ht="39.75" customHeight="1">
      <c r="A7" s="321" t="s">
        <v>393</v>
      </c>
      <c r="B7" s="322">
        <f>C7+D7</f>
        <v>0</v>
      </c>
      <c r="C7" s="323"/>
      <c r="D7" s="324"/>
      <c r="E7" s="325">
        <f>F7+G7</f>
        <v>0</v>
      </c>
      <c r="F7" s="326"/>
      <c r="G7" s="326"/>
      <c r="H7" s="327"/>
    </row>
    <row r="8" spans="1:8" ht="39.75" customHeight="1">
      <c r="A8" s="328" t="s">
        <v>394</v>
      </c>
      <c r="B8" s="329">
        <f aca="true" t="shared" si="0" ref="B8:H8">B9+B10+B11+B12+B13</f>
        <v>105</v>
      </c>
      <c r="C8" s="330">
        <f t="shared" si="0"/>
        <v>90</v>
      </c>
      <c r="D8" s="331">
        <f t="shared" si="0"/>
        <v>15</v>
      </c>
      <c r="E8" s="329">
        <f t="shared" si="0"/>
        <v>150</v>
      </c>
      <c r="F8" s="330">
        <f t="shared" si="0"/>
        <v>100</v>
      </c>
      <c r="G8" s="330">
        <f t="shared" si="0"/>
        <v>30</v>
      </c>
      <c r="H8" s="331">
        <f t="shared" si="0"/>
        <v>20</v>
      </c>
    </row>
    <row r="9" spans="1:8" ht="39.75" customHeight="1">
      <c r="A9" s="332" t="s">
        <v>719</v>
      </c>
      <c r="B9" s="333">
        <f aca="true" t="shared" si="1" ref="B9:B15">C9+D9</f>
        <v>0</v>
      </c>
      <c r="C9" s="334"/>
      <c r="D9" s="335"/>
      <c r="E9" s="336">
        <f aca="true" t="shared" si="2" ref="E9:E15">F9+G9</f>
        <v>0</v>
      </c>
      <c r="F9" s="337"/>
      <c r="G9" s="337"/>
      <c r="H9" s="338"/>
    </row>
    <row r="10" spans="1:8" ht="39.75" customHeight="1">
      <c r="A10" s="339" t="s">
        <v>720</v>
      </c>
      <c r="B10" s="333">
        <f t="shared" si="1"/>
        <v>0</v>
      </c>
      <c r="C10" s="334"/>
      <c r="D10" s="335"/>
      <c r="E10" s="336">
        <f t="shared" si="2"/>
        <v>0</v>
      </c>
      <c r="F10" s="337"/>
      <c r="G10" s="337"/>
      <c r="H10" s="338"/>
    </row>
    <row r="11" spans="1:8" ht="39.75" customHeight="1">
      <c r="A11" s="340" t="s">
        <v>721</v>
      </c>
      <c r="B11" s="333"/>
      <c r="C11" s="334"/>
      <c r="D11" s="335"/>
      <c r="E11" s="336"/>
      <c r="F11" s="337"/>
      <c r="G11" s="337"/>
      <c r="H11" s="338"/>
    </row>
    <row r="12" spans="1:8" ht="39.75" customHeight="1">
      <c r="A12" s="340" t="s">
        <v>722</v>
      </c>
      <c r="B12" s="333">
        <f t="shared" si="1"/>
        <v>0</v>
      </c>
      <c r="C12" s="334"/>
      <c r="D12" s="335"/>
      <c r="E12" s="336">
        <f t="shared" si="2"/>
        <v>0</v>
      </c>
      <c r="F12" s="337"/>
      <c r="G12" s="337"/>
      <c r="H12" s="338"/>
    </row>
    <row r="13" spans="1:8" ht="39.75" customHeight="1">
      <c r="A13" s="340" t="s">
        <v>723</v>
      </c>
      <c r="B13" s="333">
        <f aca="true" t="shared" si="3" ref="B13:H13">B14</f>
        <v>105</v>
      </c>
      <c r="C13" s="334">
        <f t="shared" si="3"/>
        <v>90</v>
      </c>
      <c r="D13" s="335">
        <f t="shared" si="3"/>
        <v>15</v>
      </c>
      <c r="E13" s="333">
        <f t="shared" si="3"/>
        <v>150</v>
      </c>
      <c r="F13" s="334">
        <f>F14</f>
        <v>100</v>
      </c>
      <c r="G13" s="334">
        <f t="shared" si="3"/>
        <v>30</v>
      </c>
      <c r="H13" s="335">
        <f t="shared" si="3"/>
        <v>20</v>
      </c>
    </row>
    <row r="14" spans="1:8" ht="39.75" customHeight="1">
      <c r="A14" s="340" t="s">
        <v>724</v>
      </c>
      <c r="B14" s="336">
        <f>C14+D14</f>
        <v>105</v>
      </c>
      <c r="C14" s="337">
        <v>90</v>
      </c>
      <c r="D14" s="341">
        <v>15</v>
      </c>
      <c r="E14" s="336">
        <f>F14+G14+H14</f>
        <v>150</v>
      </c>
      <c r="F14" s="337">
        <v>100</v>
      </c>
      <c r="G14" s="337">
        <v>30</v>
      </c>
      <c r="H14" s="341">
        <v>20</v>
      </c>
    </row>
    <row r="15" spans="1:8" ht="39.75" customHeight="1">
      <c r="A15" s="342" t="s">
        <v>395</v>
      </c>
      <c r="B15" s="329">
        <f t="shared" si="1"/>
        <v>0</v>
      </c>
      <c r="C15" s="330"/>
      <c r="D15" s="331"/>
      <c r="E15" s="343">
        <f t="shared" si="2"/>
        <v>0</v>
      </c>
      <c r="F15" s="344"/>
      <c r="G15" s="337"/>
      <c r="H15" s="338"/>
    </row>
    <row r="16" spans="1:8" ht="33" customHeight="1">
      <c r="A16" s="345"/>
      <c r="B16" s="333"/>
      <c r="C16" s="334"/>
      <c r="D16" s="335"/>
      <c r="E16" s="336"/>
      <c r="F16" s="334"/>
      <c r="G16" s="334"/>
      <c r="H16" s="338"/>
    </row>
    <row r="17" spans="1:8" ht="39.75" customHeight="1" thickBot="1">
      <c r="A17" s="318" t="s">
        <v>264</v>
      </c>
      <c r="B17" s="346">
        <f aca="true" t="shared" si="4" ref="B17:H17">B7+B8+B15</f>
        <v>105</v>
      </c>
      <c r="C17" s="347">
        <f t="shared" si="4"/>
        <v>90</v>
      </c>
      <c r="D17" s="348">
        <f t="shared" si="4"/>
        <v>15</v>
      </c>
      <c r="E17" s="346">
        <f t="shared" si="4"/>
        <v>150</v>
      </c>
      <c r="F17" s="347">
        <f t="shared" si="4"/>
        <v>100</v>
      </c>
      <c r="G17" s="347">
        <f t="shared" si="4"/>
        <v>30</v>
      </c>
      <c r="H17" s="348">
        <f t="shared" si="4"/>
        <v>20</v>
      </c>
    </row>
  </sheetData>
  <sheetProtection/>
  <mergeCells count="9">
    <mergeCell ref="E4:H4"/>
    <mergeCell ref="F5:H5"/>
    <mergeCell ref="A2:G2"/>
    <mergeCell ref="A4:A6"/>
    <mergeCell ref="E5:E6"/>
    <mergeCell ref="F3:G3"/>
    <mergeCell ref="B4:D4"/>
    <mergeCell ref="B5:B6"/>
    <mergeCell ref="C5:D5"/>
  </mergeCells>
  <printOptions horizontalCentered="1"/>
  <pageMargins left="0.43" right="0.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showZeros="0" zoomScaleSheetLayoutView="100" zoomScalePageLayoutView="0" workbookViewId="0" topLeftCell="A1">
      <selection activeCell="D3" sqref="D3"/>
    </sheetView>
  </sheetViews>
  <sheetFormatPr defaultColWidth="9.140625" defaultRowHeight="14.25" customHeight="1"/>
  <cols>
    <col min="1" max="1" width="37.00390625" style="132" customWidth="1"/>
    <col min="2" max="2" width="17.8515625" style="132" customWidth="1"/>
    <col min="3" max="3" width="17.00390625" style="132" customWidth="1"/>
    <col min="4" max="4" width="18.140625" style="400" customWidth="1"/>
    <col min="5" max="16384" width="9.140625" style="132" customWidth="1"/>
  </cols>
  <sheetData>
    <row r="1" ht="34.5" customHeight="1">
      <c r="A1" s="269" t="s">
        <v>704</v>
      </c>
    </row>
    <row r="2" spans="1:4" ht="34.5" customHeight="1">
      <c r="A2" s="479" t="s">
        <v>771</v>
      </c>
      <c r="B2" s="479"/>
      <c r="C2" s="479"/>
      <c r="D2" s="479"/>
    </row>
    <row r="3" spans="1:4" ht="34.5" customHeight="1" thickBot="1">
      <c r="A3" s="26"/>
      <c r="B3" s="20"/>
      <c r="C3" s="20"/>
      <c r="D3" s="418" t="s">
        <v>804</v>
      </c>
    </row>
    <row r="4" spans="1:4" s="401" customFormat="1" ht="33.75" customHeight="1">
      <c r="A4" s="402" t="s">
        <v>204</v>
      </c>
      <c r="B4" s="413" t="s">
        <v>781</v>
      </c>
      <c r="C4" s="403" t="s">
        <v>774</v>
      </c>
      <c r="D4" s="404" t="s">
        <v>775</v>
      </c>
    </row>
    <row r="5" spans="1:4" ht="34.5" customHeight="1">
      <c r="A5" s="414" t="s">
        <v>776</v>
      </c>
      <c r="B5" s="406">
        <v>37813</v>
      </c>
      <c r="C5" s="406">
        <v>34351</v>
      </c>
      <c r="D5" s="410">
        <f>B5/C5*100</f>
        <v>110.07830921952781</v>
      </c>
    </row>
    <row r="6" spans="1:4" ht="34.5" customHeight="1">
      <c r="A6" s="389" t="s">
        <v>785</v>
      </c>
      <c r="B6" s="392">
        <v>7600</v>
      </c>
      <c r="C6" s="406">
        <v>7700</v>
      </c>
      <c r="D6" s="410">
        <f aca="true" t="shared" si="0" ref="D6:D24">B6/C6*100</f>
        <v>98.7012987012987</v>
      </c>
    </row>
    <row r="7" spans="1:4" ht="34.5" customHeight="1">
      <c r="A7" s="389" t="s">
        <v>782</v>
      </c>
      <c r="B7" s="392">
        <v>1100</v>
      </c>
      <c r="C7" s="406">
        <v>1000</v>
      </c>
      <c r="D7" s="410">
        <f t="shared" si="0"/>
        <v>110.00000000000001</v>
      </c>
    </row>
    <row r="8" spans="1:4" ht="34.5" customHeight="1">
      <c r="A8" s="390" t="s">
        <v>783</v>
      </c>
      <c r="B8" s="392">
        <v>29092</v>
      </c>
      <c r="C8" s="406">
        <v>25631</v>
      </c>
      <c r="D8" s="410">
        <f t="shared" si="0"/>
        <v>113.50317974327962</v>
      </c>
    </row>
    <row r="9" spans="1:4" ht="34.5" customHeight="1">
      <c r="A9" s="391" t="s">
        <v>784</v>
      </c>
      <c r="B9" s="392">
        <v>21</v>
      </c>
      <c r="C9" s="406">
        <v>20</v>
      </c>
      <c r="D9" s="410">
        <f t="shared" si="0"/>
        <v>105</v>
      </c>
    </row>
    <row r="10" spans="1:4" ht="34.5" customHeight="1">
      <c r="A10" s="414" t="s">
        <v>777</v>
      </c>
      <c r="B10" s="100">
        <v>9072</v>
      </c>
      <c r="C10" s="100">
        <v>13950</v>
      </c>
      <c r="D10" s="410">
        <f t="shared" si="0"/>
        <v>65.03225806451613</v>
      </c>
    </row>
    <row r="11" spans="1:4" ht="34.5" customHeight="1">
      <c r="A11" s="389" t="s">
        <v>786</v>
      </c>
      <c r="B11" s="392">
        <v>9072</v>
      </c>
      <c r="C11" s="100">
        <v>13950</v>
      </c>
      <c r="D11" s="410">
        <f t="shared" si="0"/>
        <v>65.03225806451613</v>
      </c>
    </row>
    <row r="12" spans="1:4" ht="34.5" customHeight="1">
      <c r="A12" s="415" t="s">
        <v>778</v>
      </c>
      <c r="B12" s="100">
        <v>44074</v>
      </c>
      <c r="C12" s="100">
        <v>7333</v>
      </c>
      <c r="D12" s="410">
        <f t="shared" si="0"/>
        <v>601.0364107459429</v>
      </c>
    </row>
    <row r="13" spans="1:4" ht="34.5" customHeight="1">
      <c r="A13" s="389" t="s">
        <v>785</v>
      </c>
      <c r="B13" s="392">
        <v>43273</v>
      </c>
      <c r="C13" s="100">
        <v>7266</v>
      </c>
      <c r="D13" s="410">
        <f t="shared" si="0"/>
        <v>595.5546380401872</v>
      </c>
    </row>
    <row r="14" spans="1:4" ht="34.5" customHeight="1">
      <c r="A14" s="389" t="s">
        <v>782</v>
      </c>
      <c r="B14" s="392">
        <v>441</v>
      </c>
      <c r="C14" s="100">
        <v>13</v>
      </c>
      <c r="D14" s="410">
        <f t="shared" si="0"/>
        <v>3392.307692307692</v>
      </c>
    </row>
    <row r="15" spans="1:4" ht="34.5" customHeight="1">
      <c r="A15" s="391" t="s">
        <v>784</v>
      </c>
      <c r="B15" s="392">
        <v>360</v>
      </c>
      <c r="C15" s="100">
        <v>54</v>
      </c>
      <c r="D15" s="410">
        <f t="shared" si="0"/>
        <v>666.6666666666667</v>
      </c>
    </row>
    <row r="16" spans="1:4" ht="34.5" customHeight="1">
      <c r="A16" s="415" t="s">
        <v>779</v>
      </c>
      <c r="B16" s="100">
        <v>5050</v>
      </c>
      <c r="C16" s="100">
        <v>4539</v>
      </c>
      <c r="D16" s="410">
        <f t="shared" si="0"/>
        <v>111.25798634060367</v>
      </c>
    </row>
    <row r="17" spans="1:4" ht="34.5" customHeight="1">
      <c r="A17" s="389" t="s">
        <v>785</v>
      </c>
      <c r="B17" s="393">
        <v>1208</v>
      </c>
      <c r="C17" s="100">
        <v>1161</v>
      </c>
      <c r="D17" s="410">
        <f t="shared" si="0"/>
        <v>104.04823428079241</v>
      </c>
    </row>
    <row r="18" spans="1:4" ht="34.5" customHeight="1">
      <c r="A18" s="389" t="s">
        <v>782</v>
      </c>
      <c r="B18" s="393">
        <v>36</v>
      </c>
      <c r="C18" s="100">
        <v>35</v>
      </c>
      <c r="D18" s="410">
        <f t="shared" si="0"/>
        <v>102.85714285714285</v>
      </c>
    </row>
    <row r="19" spans="1:4" ht="34.5" customHeight="1">
      <c r="A19" s="390" t="s">
        <v>783</v>
      </c>
      <c r="B19" s="393">
        <v>3806</v>
      </c>
      <c r="C19" s="100">
        <v>3343</v>
      </c>
      <c r="D19" s="410">
        <f t="shared" si="0"/>
        <v>113.84983547711636</v>
      </c>
    </row>
    <row r="20" spans="1:4" ht="34.5" customHeight="1">
      <c r="A20" s="416" t="s">
        <v>780</v>
      </c>
      <c r="B20" s="100">
        <v>79900</v>
      </c>
      <c r="C20" s="100">
        <v>70279</v>
      </c>
      <c r="D20" s="410">
        <f t="shared" si="0"/>
        <v>113.68972239217973</v>
      </c>
    </row>
    <row r="21" spans="1:4" ht="34.5" customHeight="1">
      <c r="A21" s="389" t="s">
        <v>785</v>
      </c>
      <c r="B21" s="393">
        <v>19500</v>
      </c>
      <c r="C21" s="100">
        <v>15501</v>
      </c>
      <c r="D21" s="410">
        <f t="shared" si="0"/>
        <v>125.79833559125217</v>
      </c>
    </row>
    <row r="22" spans="1:4" ht="34.5" customHeight="1">
      <c r="A22" s="389" t="s">
        <v>782</v>
      </c>
      <c r="B22" s="393">
        <v>600</v>
      </c>
      <c r="C22" s="100">
        <v>519</v>
      </c>
      <c r="D22" s="410">
        <f t="shared" si="0"/>
        <v>115.60693641618498</v>
      </c>
    </row>
    <row r="23" spans="1:4" ht="34.5" customHeight="1">
      <c r="A23" s="390" t="s">
        <v>783</v>
      </c>
      <c r="B23" s="393">
        <v>59800</v>
      </c>
      <c r="C23" s="100">
        <v>54258</v>
      </c>
      <c r="D23" s="410">
        <f t="shared" si="0"/>
        <v>110.21416196689889</v>
      </c>
    </row>
    <row r="24" spans="1:4" s="401" customFormat="1" ht="34.5" customHeight="1" thickBot="1">
      <c r="A24" s="394" t="s">
        <v>264</v>
      </c>
      <c r="B24" s="412">
        <f>SUM(B5,B10,B12,B16,B20)</f>
        <v>175909</v>
      </c>
      <c r="C24" s="412">
        <f>SUM(C5,C10,C12,C16,C20)</f>
        <v>130452</v>
      </c>
      <c r="D24" s="417">
        <f t="shared" si="0"/>
        <v>134.8457670254193</v>
      </c>
    </row>
    <row r="25" spans="1:4" ht="14.25" customHeight="1">
      <c r="A25" s="32"/>
      <c r="B25" s="32"/>
      <c r="C25" s="32"/>
      <c r="D25" s="411"/>
    </row>
  </sheetData>
  <sheetProtection/>
  <mergeCells count="1">
    <mergeCell ref="A2:D2"/>
  </mergeCells>
  <printOptions horizontalCentered="1"/>
  <pageMargins left="0.72" right="0.7480314960629921" top="0.984251968503937" bottom="0.4724409448818898" header="0.5118110236220472" footer="0.5118110236220472"/>
  <pageSetup blackAndWhite="1" errors="blank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1"/>
  <sheetViews>
    <sheetView showZeros="0" zoomScaleSheetLayoutView="100" zoomScalePageLayoutView="0" workbookViewId="0" topLeftCell="A10">
      <selection activeCell="G9" sqref="G9"/>
    </sheetView>
  </sheetViews>
  <sheetFormatPr defaultColWidth="9.140625" defaultRowHeight="14.25" customHeight="1"/>
  <cols>
    <col min="1" max="1" width="37.00390625" style="132" customWidth="1"/>
    <col min="2" max="2" width="17.8515625" style="132" customWidth="1"/>
    <col min="3" max="3" width="17.00390625" style="132" customWidth="1"/>
    <col min="4" max="4" width="17.57421875" style="132" customWidth="1"/>
    <col min="5" max="16384" width="9.140625" style="132" customWidth="1"/>
  </cols>
  <sheetData>
    <row r="1" ht="34.5" customHeight="1">
      <c r="A1" s="396" t="s">
        <v>795</v>
      </c>
    </row>
    <row r="2" spans="1:4" ht="34.5" customHeight="1">
      <c r="A2" s="479" t="s">
        <v>772</v>
      </c>
      <c r="B2" s="479"/>
      <c r="C2" s="479"/>
      <c r="D2" s="479"/>
    </row>
    <row r="3" spans="1:4" ht="34.5" customHeight="1" thickBot="1">
      <c r="A3" s="26"/>
      <c r="B3" s="20"/>
      <c r="C3" s="20"/>
      <c r="D3" s="418" t="s">
        <v>804</v>
      </c>
    </row>
    <row r="4" spans="1:4" s="401" customFormat="1" ht="34.5" customHeight="1">
      <c r="A4" s="402" t="s">
        <v>204</v>
      </c>
      <c r="B4" s="403" t="s">
        <v>773</v>
      </c>
      <c r="C4" s="403" t="s">
        <v>774</v>
      </c>
      <c r="D4" s="404" t="s">
        <v>775</v>
      </c>
    </row>
    <row r="5" spans="1:4" s="400" customFormat="1" ht="34.5" customHeight="1">
      <c r="A5" s="405" t="s">
        <v>776</v>
      </c>
      <c r="B5" s="393">
        <v>28047</v>
      </c>
      <c r="C5" s="393">
        <v>24185</v>
      </c>
      <c r="D5" s="410">
        <f>B5/C5*100</f>
        <v>115.96857556336573</v>
      </c>
    </row>
    <row r="6" spans="1:4" s="400" customFormat="1" ht="34.5" customHeight="1">
      <c r="A6" s="397" t="s">
        <v>796</v>
      </c>
      <c r="B6" s="399">
        <v>25740</v>
      </c>
      <c r="C6" s="399">
        <v>22370</v>
      </c>
      <c r="D6" s="410">
        <f aca="true" t="shared" si="0" ref="D6:D20">B6/C6*100</f>
        <v>115.06481895395619</v>
      </c>
    </row>
    <row r="7" spans="1:4" s="400" customFormat="1" ht="34.5" customHeight="1">
      <c r="A7" s="397" t="s">
        <v>797</v>
      </c>
      <c r="B7" s="399">
        <v>1110</v>
      </c>
      <c r="C7" s="399">
        <v>685</v>
      </c>
      <c r="D7" s="410">
        <f t="shared" si="0"/>
        <v>162.04379562043795</v>
      </c>
    </row>
    <row r="8" spans="1:4" s="400" customFormat="1" ht="34.5" customHeight="1">
      <c r="A8" s="397" t="s">
        <v>798</v>
      </c>
      <c r="B8" s="399">
        <v>9</v>
      </c>
      <c r="C8" s="399">
        <v>10</v>
      </c>
      <c r="D8" s="410">
        <f t="shared" si="0"/>
        <v>90</v>
      </c>
    </row>
    <row r="9" spans="1:4" s="400" customFormat="1" ht="34.5" customHeight="1">
      <c r="A9" s="398" t="s">
        <v>799</v>
      </c>
      <c r="B9" s="399">
        <v>1188</v>
      </c>
      <c r="C9" s="399">
        <v>1120</v>
      </c>
      <c r="D9" s="410">
        <f t="shared" si="0"/>
        <v>106.07142857142857</v>
      </c>
    </row>
    <row r="10" spans="1:4" s="400" customFormat="1" ht="34.5" customHeight="1">
      <c r="A10" s="405" t="s">
        <v>777</v>
      </c>
      <c r="B10" s="392">
        <v>9072</v>
      </c>
      <c r="C10" s="392">
        <v>8250</v>
      </c>
      <c r="D10" s="410">
        <f t="shared" si="0"/>
        <v>109.96363636363637</v>
      </c>
    </row>
    <row r="11" spans="1:4" s="400" customFormat="1" ht="34.5" customHeight="1">
      <c r="A11" s="397" t="s">
        <v>800</v>
      </c>
      <c r="B11" s="392">
        <v>9072</v>
      </c>
      <c r="C11" s="392">
        <v>8250</v>
      </c>
      <c r="D11" s="410">
        <f t="shared" si="0"/>
        <v>109.96363636363637</v>
      </c>
    </row>
    <row r="12" spans="1:4" s="400" customFormat="1" ht="34.5" customHeight="1">
      <c r="A12" s="405" t="s">
        <v>778</v>
      </c>
      <c r="B12" s="392">
        <v>42841</v>
      </c>
      <c r="C12" s="392">
        <v>8033</v>
      </c>
      <c r="D12" s="410">
        <f t="shared" si="0"/>
        <v>533.3125855844642</v>
      </c>
    </row>
    <row r="13" spans="1:4" s="400" customFormat="1" ht="34.5" customHeight="1">
      <c r="A13" s="397" t="s">
        <v>801</v>
      </c>
      <c r="B13" s="392">
        <v>42491</v>
      </c>
      <c r="C13" s="392">
        <v>7807</v>
      </c>
      <c r="D13" s="410">
        <f t="shared" si="0"/>
        <v>544.2679646471116</v>
      </c>
    </row>
    <row r="14" spans="1:4" s="400" customFormat="1" ht="34.5" customHeight="1">
      <c r="A14" s="397" t="s">
        <v>798</v>
      </c>
      <c r="B14" s="392">
        <v>350</v>
      </c>
      <c r="C14" s="392">
        <v>226</v>
      </c>
      <c r="D14" s="410">
        <f t="shared" si="0"/>
        <v>154.86725663716814</v>
      </c>
    </row>
    <row r="15" spans="1:4" s="400" customFormat="1" ht="34.5" customHeight="1">
      <c r="A15" s="405" t="s">
        <v>779</v>
      </c>
      <c r="B15" s="392">
        <v>4562</v>
      </c>
      <c r="C15" s="392">
        <v>4165</v>
      </c>
      <c r="D15" s="410">
        <f t="shared" si="0"/>
        <v>109.53181272509002</v>
      </c>
    </row>
    <row r="16" spans="1:4" s="400" customFormat="1" ht="34.5" customHeight="1">
      <c r="A16" s="397" t="s">
        <v>802</v>
      </c>
      <c r="B16" s="392">
        <v>4312</v>
      </c>
      <c r="C16" s="392">
        <v>3940</v>
      </c>
      <c r="D16" s="410">
        <f t="shared" si="0"/>
        <v>109.44162436548224</v>
      </c>
    </row>
    <row r="17" spans="1:4" s="400" customFormat="1" ht="34.5" customHeight="1">
      <c r="A17" s="397" t="s">
        <v>803</v>
      </c>
      <c r="B17" s="392">
        <v>250</v>
      </c>
      <c r="C17" s="392">
        <v>225</v>
      </c>
      <c r="D17" s="410">
        <f t="shared" si="0"/>
        <v>111.11111111111111</v>
      </c>
    </row>
    <row r="18" spans="1:4" s="400" customFormat="1" ht="34.5" customHeight="1">
      <c r="A18" s="407" t="s">
        <v>780</v>
      </c>
      <c r="B18" s="392">
        <v>77160</v>
      </c>
      <c r="C18" s="392">
        <v>61875</v>
      </c>
      <c r="D18" s="410">
        <f t="shared" si="0"/>
        <v>124.70303030303029</v>
      </c>
    </row>
    <row r="19" spans="1:4" s="400" customFormat="1" ht="34.5" customHeight="1">
      <c r="A19" s="397" t="s">
        <v>802</v>
      </c>
      <c r="B19" s="392">
        <v>73000</v>
      </c>
      <c r="C19" s="392">
        <v>58000</v>
      </c>
      <c r="D19" s="410">
        <f t="shared" si="0"/>
        <v>125.86206896551724</v>
      </c>
    </row>
    <row r="20" spans="1:4" ht="34.5" customHeight="1" thickBot="1">
      <c r="A20" s="409" t="s">
        <v>770</v>
      </c>
      <c r="B20" s="178">
        <f>SUM(B5,B10,B12,B15,B18)</f>
        <v>161682</v>
      </c>
      <c r="C20" s="178">
        <f>SUM(C5,C10,C12,C15,C18)</f>
        <v>106508</v>
      </c>
      <c r="D20" s="408">
        <f t="shared" si="0"/>
        <v>151.80268148871446</v>
      </c>
    </row>
    <row r="21" spans="1:4" ht="14.25" customHeight="1">
      <c r="A21" s="32"/>
      <c r="B21" s="32"/>
      <c r="C21" s="32"/>
      <c r="D21" s="32"/>
    </row>
  </sheetData>
  <sheetProtection/>
  <mergeCells count="1">
    <mergeCell ref="A2:D2"/>
  </mergeCells>
  <printOptions horizontalCentered="1"/>
  <pageMargins left="0.72" right="0.7480314960629921" top="0.984251968503937" bottom="0.4724409448818898" header="0.5118110236220472" footer="0.5118110236220472"/>
  <pageSetup blackAndWhite="1" errors="blank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selection activeCell="B15" sqref="B15"/>
    </sheetView>
  </sheetViews>
  <sheetFormatPr defaultColWidth="9.140625" defaultRowHeight="14.25" customHeight="1"/>
  <cols>
    <col min="1" max="1" width="38.7109375" style="123" customWidth="1"/>
    <col min="2" max="2" width="22.140625" style="123" customWidth="1"/>
    <col min="3" max="3" width="21.8515625" style="123" customWidth="1"/>
    <col min="4" max="4" width="26.421875" style="123" customWidth="1"/>
    <col min="5" max="5" width="23.140625" style="123" customWidth="1"/>
    <col min="6" max="6" width="22.8515625" style="123" customWidth="1"/>
    <col min="7" max="16384" width="9.140625" style="123" customWidth="1"/>
  </cols>
  <sheetData>
    <row r="1" ht="30" customHeight="1">
      <c r="A1" s="268" t="s">
        <v>710</v>
      </c>
    </row>
    <row r="2" spans="1:6" ht="27" customHeight="1">
      <c r="A2" s="480" t="s">
        <v>705</v>
      </c>
      <c r="B2" s="480"/>
      <c r="C2" s="480"/>
      <c r="D2" s="480"/>
      <c r="E2" s="480"/>
      <c r="F2" s="480"/>
    </row>
    <row r="3" spans="1:6" ht="24.75" customHeight="1" thickBot="1">
      <c r="A3" s="16"/>
      <c r="B3" s="16"/>
      <c r="F3" s="22" t="s">
        <v>302</v>
      </c>
    </row>
    <row r="4" spans="1:6" s="146" customFormat="1" ht="24.75" customHeight="1">
      <c r="A4" s="229" t="s">
        <v>249</v>
      </c>
      <c r="B4" s="179" t="s">
        <v>402</v>
      </c>
      <c r="C4" s="234" t="s">
        <v>400</v>
      </c>
      <c r="D4" s="54" t="s">
        <v>250</v>
      </c>
      <c r="E4" s="179" t="s">
        <v>402</v>
      </c>
      <c r="F4" s="34" t="s">
        <v>400</v>
      </c>
    </row>
    <row r="5" spans="1:6" ht="24.75" customHeight="1">
      <c r="A5" s="230" t="s">
        <v>211</v>
      </c>
      <c r="B5" s="94">
        <v>7700</v>
      </c>
      <c r="C5" s="97">
        <v>7600</v>
      </c>
      <c r="D5" s="60" t="s">
        <v>212</v>
      </c>
      <c r="E5" s="94">
        <v>22370</v>
      </c>
      <c r="F5" s="96">
        <v>25740</v>
      </c>
    </row>
    <row r="6" spans="1:6" ht="24.75" customHeight="1">
      <c r="A6" s="231" t="s">
        <v>213</v>
      </c>
      <c r="B6" s="94"/>
      <c r="C6" s="97"/>
      <c r="D6" s="60" t="s">
        <v>214</v>
      </c>
      <c r="E6" s="94">
        <v>685</v>
      </c>
      <c r="F6" s="96">
        <v>1110</v>
      </c>
    </row>
    <row r="7" spans="1:6" ht="24.75" customHeight="1">
      <c r="A7" s="231" t="s">
        <v>215</v>
      </c>
      <c r="B7" s="94">
        <v>1000</v>
      </c>
      <c r="C7" s="97">
        <v>1100</v>
      </c>
      <c r="D7" s="60" t="s">
        <v>216</v>
      </c>
      <c r="E7" s="94"/>
      <c r="F7" s="96"/>
    </row>
    <row r="8" spans="1:6" ht="24.75" customHeight="1">
      <c r="A8" s="231" t="s">
        <v>217</v>
      </c>
      <c r="B8" s="94">
        <v>25631</v>
      </c>
      <c r="C8" s="97">
        <v>29092</v>
      </c>
      <c r="D8" s="60" t="s">
        <v>218</v>
      </c>
      <c r="E8" s="94">
        <v>10</v>
      </c>
      <c r="F8" s="96">
        <v>9</v>
      </c>
    </row>
    <row r="9" spans="1:6" ht="24.75" customHeight="1">
      <c r="A9" s="232" t="s">
        <v>251</v>
      </c>
      <c r="B9" s="94">
        <v>22370</v>
      </c>
      <c r="C9" s="97">
        <v>25740</v>
      </c>
      <c r="D9" s="55" t="s">
        <v>252</v>
      </c>
      <c r="E9" s="94">
        <v>1120</v>
      </c>
      <c r="F9" s="96">
        <v>1188</v>
      </c>
    </row>
    <row r="10" spans="1:6" ht="24.75" customHeight="1">
      <c r="A10" s="232" t="s">
        <v>253</v>
      </c>
      <c r="B10" s="94">
        <v>2141</v>
      </c>
      <c r="C10" s="97">
        <v>2164</v>
      </c>
      <c r="D10" s="55"/>
      <c r="E10" s="94"/>
      <c r="F10" s="96"/>
    </row>
    <row r="11" spans="1:6" ht="24.75" customHeight="1">
      <c r="A11" s="232" t="s">
        <v>273</v>
      </c>
      <c r="B11" s="94">
        <v>1120</v>
      </c>
      <c r="C11" s="97">
        <v>1188</v>
      </c>
      <c r="D11" s="61"/>
      <c r="E11" s="94"/>
      <c r="F11" s="96"/>
    </row>
    <row r="12" spans="1:6" ht="24.75" customHeight="1">
      <c r="A12" s="232"/>
      <c r="B12" s="94"/>
      <c r="C12" s="97"/>
      <c r="D12" s="61"/>
      <c r="E12" s="94"/>
      <c r="F12" s="96"/>
    </row>
    <row r="13" spans="1:6" ht="24.75" customHeight="1">
      <c r="A13" s="231" t="s">
        <v>219</v>
      </c>
      <c r="B13" s="94"/>
      <c r="C13" s="97">
        <v>0</v>
      </c>
      <c r="D13" s="104" t="s">
        <v>462</v>
      </c>
      <c r="E13" s="94">
        <f>E5+E6+E8+E9</f>
        <v>24185</v>
      </c>
      <c r="F13" s="96">
        <f>F5+F6+F8+F9</f>
        <v>28047</v>
      </c>
    </row>
    <row r="14" spans="1:6" ht="24.75" customHeight="1">
      <c r="A14" s="231" t="s">
        <v>221</v>
      </c>
      <c r="B14" s="94">
        <v>20</v>
      </c>
      <c r="C14" s="97">
        <v>21</v>
      </c>
      <c r="D14" s="104" t="s">
        <v>463</v>
      </c>
      <c r="E14" s="94">
        <f>B15-E13</f>
        <v>10166</v>
      </c>
      <c r="F14" s="96">
        <f>C15-F13</f>
        <v>9766</v>
      </c>
    </row>
    <row r="15" spans="1:6" ht="24.75" customHeight="1">
      <c r="A15" s="232" t="s">
        <v>254</v>
      </c>
      <c r="B15" s="94">
        <v>34351</v>
      </c>
      <c r="C15" s="97">
        <v>37813</v>
      </c>
      <c r="D15" s="61"/>
      <c r="E15" s="94"/>
      <c r="F15" s="96"/>
    </row>
    <row r="16" spans="1:6" ht="24.75" customHeight="1">
      <c r="A16" s="232" t="s">
        <v>255</v>
      </c>
      <c r="B16" s="94">
        <v>51600</v>
      </c>
      <c r="C16" s="97">
        <f>E16</f>
        <v>61766</v>
      </c>
      <c r="D16" s="104" t="s">
        <v>464</v>
      </c>
      <c r="E16" s="94">
        <f>B16+E14</f>
        <v>61766</v>
      </c>
      <c r="F16" s="96">
        <f>E16+F14</f>
        <v>71532</v>
      </c>
    </row>
    <row r="17" spans="1:6" s="146" customFormat="1" ht="24.75" customHeight="1" thickBot="1">
      <c r="A17" s="233" t="s">
        <v>222</v>
      </c>
      <c r="B17" s="180">
        <f>SUM(B15:B16)</f>
        <v>85951</v>
      </c>
      <c r="C17" s="235">
        <f>SUM(C15:C16)</f>
        <v>99579</v>
      </c>
      <c r="D17" s="56" t="s">
        <v>223</v>
      </c>
      <c r="E17" s="98">
        <f>SUM(E13+E16)</f>
        <v>85951</v>
      </c>
      <c r="F17" s="99">
        <f>SUM(F13+F16)</f>
        <v>99579</v>
      </c>
    </row>
    <row r="18" s="146" customFormat="1" ht="24.75" customHeight="1">
      <c r="F18" s="23"/>
    </row>
    <row r="19" spans="1:6" ht="24.75" customHeight="1">
      <c r="A19" s="146"/>
      <c r="B19" s="146"/>
      <c r="C19" s="146"/>
      <c r="D19" s="146"/>
      <c r="E19" s="146"/>
      <c r="F19" s="146"/>
    </row>
    <row r="20" spans="1:6" ht="24.75" customHeight="1">
      <c r="A20" s="146"/>
      <c r="B20" s="146"/>
      <c r="C20" s="146"/>
      <c r="D20" s="146"/>
      <c r="E20" s="146"/>
      <c r="F20" s="146"/>
    </row>
    <row r="21" spans="1:6" ht="24.75" customHeight="1">
      <c r="A21" s="146"/>
      <c r="B21" s="146"/>
      <c r="C21" s="146"/>
      <c r="D21" s="146"/>
      <c r="E21" s="146"/>
      <c r="F21" s="146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spans="1:2" ht="24.75" customHeight="1">
      <c r="A29" s="24"/>
      <c r="B29" s="24"/>
    </row>
  </sheetData>
  <sheetProtection/>
  <mergeCells count="1">
    <mergeCell ref="A2:F2"/>
  </mergeCells>
  <printOptions horizontalCentered="1"/>
  <pageMargins left="0.47" right="0.36" top="0.984251968503937" bottom="0.984251968503937" header="0.5118110236220472" footer="0.5118110236220472"/>
  <pageSetup errors="blank"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3" sqref="A3:IV3"/>
    </sheetView>
  </sheetViews>
  <sheetFormatPr defaultColWidth="9.140625" defaultRowHeight="14.25" customHeight="1"/>
  <cols>
    <col min="1" max="1" width="32.8515625" style="144" customWidth="1"/>
    <col min="2" max="2" width="21.57421875" style="144" customWidth="1"/>
    <col min="3" max="3" width="17.140625" style="144" customWidth="1"/>
    <col min="4" max="4" width="25.57421875" style="144" customWidth="1"/>
    <col min="5" max="5" width="20.7109375" style="144" customWidth="1"/>
    <col min="6" max="6" width="17.57421875" style="144" customWidth="1"/>
    <col min="7" max="16384" width="9.140625" style="144" customWidth="1"/>
  </cols>
  <sheetData>
    <row r="1" ht="25.5" customHeight="1">
      <c r="A1" s="306" t="s">
        <v>709</v>
      </c>
    </row>
    <row r="2" spans="1:6" ht="27" customHeight="1">
      <c r="A2" s="481" t="s">
        <v>708</v>
      </c>
      <c r="B2" s="481"/>
      <c r="C2" s="481"/>
      <c r="D2" s="481"/>
      <c r="E2" s="481"/>
      <c r="F2" s="481"/>
    </row>
    <row r="3" spans="1:6" ht="24.75" customHeight="1" thickBot="1">
      <c r="A3" s="37"/>
      <c r="B3" s="37"/>
      <c r="F3" s="36" t="s">
        <v>186</v>
      </c>
    </row>
    <row r="4" spans="1:6" s="145" customFormat="1" ht="30.75" customHeight="1">
      <c r="A4" s="240" t="s">
        <v>265</v>
      </c>
      <c r="B4" s="236" t="s">
        <v>402</v>
      </c>
      <c r="C4" s="183" t="s">
        <v>400</v>
      </c>
      <c r="D4" s="183" t="s">
        <v>266</v>
      </c>
      <c r="E4" s="183" t="s">
        <v>402</v>
      </c>
      <c r="F4" s="184" t="s">
        <v>400</v>
      </c>
    </row>
    <row r="5" spans="1:6" ht="24.75" customHeight="1">
      <c r="A5" s="241" t="s">
        <v>211</v>
      </c>
      <c r="B5" s="237"/>
      <c r="C5" s="182"/>
      <c r="D5" s="57" t="s">
        <v>274</v>
      </c>
      <c r="E5" s="94">
        <v>8250</v>
      </c>
      <c r="F5" s="96">
        <v>9072</v>
      </c>
    </row>
    <row r="6" spans="1:6" ht="24.75" customHeight="1">
      <c r="A6" s="241" t="s">
        <v>213</v>
      </c>
      <c r="B6" s="237"/>
      <c r="C6" s="182"/>
      <c r="D6" s="57" t="s">
        <v>214</v>
      </c>
      <c r="E6" s="94"/>
      <c r="F6" s="96"/>
    </row>
    <row r="7" spans="1:6" ht="24.75" customHeight="1">
      <c r="A7" s="241" t="s">
        <v>215</v>
      </c>
      <c r="B7" s="237"/>
      <c r="C7" s="182"/>
      <c r="D7" s="57" t="s">
        <v>216</v>
      </c>
      <c r="E7" s="94"/>
      <c r="F7" s="96"/>
    </row>
    <row r="8" spans="1:6" ht="24.75" customHeight="1">
      <c r="A8" s="241" t="s">
        <v>275</v>
      </c>
      <c r="B8" s="238">
        <v>13950</v>
      </c>
      <c r="C8" s="94">
        <v>9072</v>
      </c>
      <c r="D8" s="57" t="s">
        <v>218</v>
      </c>
      <c r="E8" s="94"/>
      <c r="F8" s="96"/>
    </row>
    <row r="9" spans="1:6" ht="24.75" customHeight="1">
      <c r="A9" s="241" t="s">
        <v>276</v>
      </c>
      <c r="B9" s="238">
        <v>13950</v>
      </c>
      <c r="C9" s="94">
        <v>9072</v>
      </c>
      <c r="D9" s="57" t="s">
        <v>267</v>
      </c>
      <c r="E9" s="94"/>
      <c r="F9" s="96"/>
    </row>
    <row r="10" spans="1:6" ht="24.75" customHeight="1">
      <c r="A10" s="241" t="s">
        <v>219</v>
      </c>
      <c r="B10" s="238"/>
      <c r="C10" s="94"/>
      <c r="D10" s="57" t="s">
        <v>268</v>
      </c>
      <c r="E10" s="94">
        <v>8250</v>
      </c>
      <c r="F10" s="96">
        <v>9072</v>
      </c>
    </row>
    <row r="11" spans="1:6" ht="24.75" customHeight="1">
      <c r="A11" s="241" t="s">
        <v>221</v>
      </c>
      <c r="B11" s="238"/>
      <c r="C11" s="94"/>
      <c r="D11" s="57" t="s">
        <v>269</v>
      </c>
      <c r="E11" s="94">
        <v>5700</v>
      </c>
      <c r="F11" s="96">
        <v>0</v>
      </c>
    </row>
    <row r="12" spans="1:6" ht="24.75" customHeight="1">
      <c r="A12" s="241" t="s">
        <v>270</v>
      </c>
      <c r="B12" s="238">
        <v>13950</v>
      </c>
      <c r="C12" s="94">
        <v>9072</v>
      </c>
      <c r="D12" s="58"/>
      <c r="E12" s="94"/>
      <c r="F12" s="96"/>
    </row>
    <row r="13" spans="1:6" ht="24.75" customHeight="1">
      <c r="A13" s="241" t="s">
        <v>271</v>
      </c>
      <c r="B13" s="238">
        <v>37317</v>
      </c>
      <c r="C13" s="94">
        <v>43017</v>
      </c>
      <c r="D13" s="59" t="s">
        <v>220</v>
      </c>
      <c r="E13" s="94">
        <v>43017</v>
      </c>
      <c r="F13" s="96">
        <v>43017</v>
      </c>
    </row>
    <row r="14" spans="1:6" ht="24.75" customHeight="1" thickBot="1">
      <c r="A14" s="242" t="s">
        <v>222</v>
      </c>
      <c r="B14" s="239">
        <f>SUM(B12:B13)</f>
        <v>51267</v>
      </c>
      <c r="C14" s="185">
        <f>SUM(C12:C13)</f>
        <v>52089</v>
      </c>
      <c r="D14" s="186" t="s">
        <v>223</v>
      </c>
      <c r="E14" s="98">
        <f>SUM(E10+E13)</f>
        <v>51267</v>
      </c>
      <c r="F14" s="99">
        <f>SUM(F10:F13)</f>
        <v>52089</v>
      </c>
    </row>
    <row r="15" s="145" customFormat="1" ht="24.75" customHeight="1">
      <c r="F15" s="38"/>
    </row>
    <row r="16" spans="1:6" ht="24.75" customHeight="1">
      <c r="A16" s="145"/>
      <c r="B16" s="145"/>
      <c r="C16" s="145"/>
      <c r="D16" s="145"/>
      <c r="E16" s="145"/>
      <c r="F16" s="145"/>
    </row>
    <row r="17" spans="1:6" ht="24.75" customHeight="1">
      <c r="A17" s="145"/>
      <c r="B17" s="145"/>
      <c r="C17" s="145"/>
      <c r="D17" s="145"/>
      <c r="E17" s="145"/>
      <c r="F17" s="145"/>
    </row>
    <row r="18" spans="1:6" ht="24.75" customHeight="1">
      <c r="A18" s="145"/>
      <c r="B18" s="145"/>
      <c r="C18" s="145"/>
      <c r="D18" s="145"/>
      <c r="E18" s="145"/>
      <c r="F18" s="145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spans="1:2" ht="24.75" customHeight="1">
      <c r="A26" s="39"/>
      <c r="B26" s="39"/>
    </row>
  </sheetData>
  <sheetProtection/>
  <mergeCells count="1">
    <mergeCell ref="A2:F2"/>
  </mergeCells>
  <printOptions horizontalCentered="1"/>
  <pageMargins left="0.5118110236220472" right="0.4724409448818898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6" sqref="E6"/>
    </sheetView>
  </sheetViews>
  <sheetFormatPr defaultColWidth="9.140625" defaultRowHeight="14.25" customHeight="1"/>
  <cols>
    <col min="1" max="1" width="27.7109375" style="15" customWidth="1"/>
    <col min="2" max="3" width="20.7109375" style="15" customWidth="1"/>
    <col min="4" max="4" width="27.7109375" style="15" customWidth="1"/>
    <col min="5" max="6" width="20.7109375" style="15" customWidth="1"/>
    <col min="7" max="16384" width="9.140625" style="15" customWidth="1"/>
  </cols>
  <sheetData>
    <row r="1" spans="1:2" ht="26.25" customHeight="1">
      <c r="A1" s="294" t="s">
        <v>712</v>
      </c>
      <c r="B1" s="175"/>
    </row>
    <row r="2" spans="1:6" ht="27" customHeight="1">
      <c r="A2" s="479" t="s">
        <v>711</v>
      </c>
      <c r="B2" s="479"/>
      <c r="C2" s="479"/>
      <c r="D2" s="479"/>
      <c r="E2" s="479"/>
      <c r="F2" s="479"/>
    </row>
    <row r="3" spans="1:6" ht="24.75" customHeight="1" thickBot="1">
      <c r="A3" s="35"/>
      <c r="B3" s="35"/>
      <c r="F3" s="21" t="s">
        <v>186</v>
      </c>
    </row>
    <row r="4" spans="1:6" s="139" customFormat="1" ht="30.75" customHeight="1">
      <c r="A4" s="189" t="s">
        <v>249</v>
      </c>
      <c r="B4" s="183" t="s">
        <v>402</v>
      </c>
      <c r="C4" s="183" t="s">
        <v>400</v>
      </c>
      <c r="D4" s="177" t="s">
        <v>250</v>
      </c>
      <c r="E4" s="183" t="s">
        <v>402</v>
      </c>
      <c r="F4" s="184" t="s">
        <v>400</v>
      </c>
    </row>
    <row r="5" spans="1:6" ht="24.75" customHeight="1">
      <c r="A5" s="33" t="s">
        <v>277</v>
      </c>
      <c r="B5" s="94">
        <v>7266</v>
      </c>
      <c r="C5" s="94">
        <v>43273</v>
      </c>
      <c r="D5" s="176" t="s">
        <v>278</v>
      </c>
      <c r="E5" s="94">
        <v>7807</v>
      </c>
      <c r="F5" s="96">
        <v>42491</v>
      </c>
    </row>
    <row r="6" spans="1:6" ht="24.75" customHeight="1">
      <c r="A6" s="33" t="s">
        <v>403</v>
      </c>
      <c r="B6" s="94">
        <v>13</v>
      </c>
      <c r="C6" s="94">
        <v>441</v>
      </c>
      <c r="D6" s="187" t="s">
        <v>241</v>
      </c>
      <c r="E6" s="94"/>
      <c r="F6" s="95" t="s">
        <v>241</v>
      </c>
    </row>
    <row r="7" spans="1:6" ht="24.75" customHeight="1">
      <c r="A7" s="33" t="s">
        <v>279</v>
      </c>
      <c r="B7" s="94"/>
      <c r="C7" s="94"/>
      <c r="D7" s="187" t="s">
        <v>241</v>
      </c>
      <c r="E7" s="94"/>
      <c r="F7" s="95" t="s">
        <v>241</v>
      </c>
    </row>
    <row r="8" spans="1:6" ht="24.75" customHeight="1">
      <c r="A8" s="33" t="s">
        <v>280</v>
      </c>
      <c r="B8" s="94"/>
      <c r="C8" s="94"/>
      <c r="D8" s="187" t="s">
        <v>241</v>
      </c>
      <c r="E8" s="94"/>
      <c r="F8" s="95" t="s">
        <v>241</v>
      </c>
    </row>
    <row r="9" spans="1:6" ht="24.75" customHeight="1">
      <c r="A9" s="33" t="s">
        <v>228</v>
      </c>
      <c r="B9" s="94"/>
      <c r="C9" s="94"/>
      <c r="D9" s="176" t="s">
        <v>231</v>
      </c>
      <c r="E9" s="94"/>
      <c r="F9" s="96"/>
    </row>
    <row r="10" spans="1:6" ht="24.75" customHeight="1">
      <c r="A10" s="33" t="s">
        <v>281</v>
      </c>
      <c r="B10" s="94">
        <v>54</v>
      </c>
      <c r="C10" s="94">
        <v>360</v>
      </c>
      <c r="D10" s="176" t="s">
        <v>282</v>
      </c>
      <c r="E10" s="94">
        <v>226</v>
      </c>
      <c r="F10" s="96">
        <v>350</v>
      </c>
    </row>
    <row r="11" spans="1:6" ht="24.75" customHeight="1">
      <c r="A11" s="33" t="s">
        <v>283</v>
      </c>
      <c r="B11" s="94">
        <f>SUM(B5:B10)</f>
        <v>7333</v>
      </c>
      <c r="C11" s="94">
        <f>SUM(C5:C10)</f>
        <v>44074</v>
      </c>
      <c r="D11" s="176" t="s">
        <v>284</v>
      </c>
      <c r="E11" s="94">
        <f>SUM(E5:E10)</f>
        <v>8033</v>
      </c>
      <c r="F11" s="96">
        <f>SUM(F5:F10)</f>
        <v>42841</v>
      </c>
    </row>
    <row r="12" spans="1:6" ht="24.75" customHeight="1">
      <c r="A12" s="33" t="s">
        <v>285</v>
      </c>
      <c r="B12" s="94"/>
      <c r="C12" s="94"/>
      <c r="D12" s="176" t="s">
        <v>286</v>
      </c>
      <c r="E12" s="94"/>
      <c r="F12" s="96"/>
    </row>
    <row r="13" spans="1:6" ht="24.75" customHeight="1">
      <c r="A13" s="33" t="s">
        <v>287</v>
      </c>
      <c r="B13" s="94"/>
      <c r="C13" s="94"/>
      <c r="D13" s="176" t="s">
        <v>288</v>
      </c>
      <c r="E13" s="94"/>
      <c r="F13" s="96"/>
    </row>
    <row r="14" spans="1:6" ht="24.75" customHeight="1">
      <c r="A14" s="33" t="s">
        <v>289</v>
      </c>
      <c r="B14" s="94">
        <f>SUM(B11:B13)</f>
        <v>7333</v>
      </c>
      <c r="C14" s="94">
        <f>SUM(C11:C13)</f>
        <v>44074</v>
      </c>
      <c r="D14" s="176" t="s">
        <v>290</v>
      </c>
      <c r="E14" s="94">
        <f>SUM(E11:E13)</f>
        <v>8033</v>
      </c>
      <c r="F14" s="96">
        <f>SUM(F11:F13)</f>
        <v>42841</v>
      </c>
    </row>
    <row r="15" spans="1:6" ht="24.75" customHeight="1">
      <c r="A15" s="190" t="s">
        <v>241</v>
      </c>
      <c r="B15" s="94"/>
      <c r="C15" s="188" t="s">
        <v>241</v>
      </c>
      <c r="D15" s="176" t="s">
        <v>291</v>
      </c>
      <c r="E15" s="94">
        <f>SUM(B14-E14)</f>
        <v>-700</v>
      </c>
      <c r="F15" s="96">
        <f>SUM(C14-F14)</f>
        <v>1233</v>
      </c>
    </row>
    <row r="16" spans="1:6" ht="24.75" customHeight="1">
      <c r="A16" s="33" t="s">
        <v>292</v>
      </c>
      <c r="B16" s="94">
        <v>7387</v>
      </c>
      <c r="C16" s="94">
        <v>6687</v>
      </c>
      <c r="D16" s="176" t="s">
        <v>220</v>
      </c>
      <c r="E16" s="94">
        <f>SUM(B16+E15)</f>
        <v>6687</v>
      </c>
      <c r="F16" s="96">
        <f>C16+F15</f>
        <v>7920</v>
      </c>
    </row>
    <row r="17" spans="1:6" s="138" customFormat="1" ht="24.75" customHeight="1" thickBot="1">
      <c r="A17" s="191" t="s">
        <v>222</v>
      </c>
      <c r="B17" s="192">
        <f>SUM(B14:B16)</f>
        <v>14720</v>
      </c>
      <c r="C17" s="192">
        <f>SUM(C14:C16)</f>
        <v>50761</v>
      </c>
      <c r="D17" s="193" t="s">
        <v>222</v>
      </c>
      <c r="E17" s="194">
        <f>SUM(E14+E16)</f>
        <v>14720</v>
      </c>
      <c r="F17" s="195">
        <f>SUM(F14+F16)</f>
        <v>50761</v>
      </c>
    </row>
    <row r="18" spans="1:6" ht="24.75" customHeight="1">
      <c r="A18" s="139"/>
      <c r="B18" s="139"/>
      <c r="C18" s="139"/>
      <c r="D18" s="139"/>
      <c r="E18" s="139"/>
      <c r="F18" s="140"/>
    </row>
    <row r="19" spans="1:6" ht="24.75" customHeight="1">
      <c r="A19" s="139"/>
      <c r="B19" s="139"/>
      <c r="C19" s="139"/>
      <c r="D19" s="139"/>
      <c r="E19" s="139"/>
      <c r="F19" s="139"/>
    </row>
    <row r="20" spans="1:6" ht="24.75" customHeight="1">
      <c r="A20" s="139"/>
      <c r="B20" s="139"/>
      <c r="C20" s="139"/>
      <c r="D20" s="139"/>
      <c r="E20" s="139"/>
      <c r="F20" s="139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spans="1:2" ht="24.75" customHeight="1">
      <c r="A28" s="32"/>
      <c r="B28" s="32"/>
    </row>
  </sheetData>
  <sheetProtection/>
  <mergeCells count="1">
    <mergeCell ref="A2:F2"/>
  </mergeCells>
  <printOptions horizontalCentered="1"/>
  <pageMargins left="0.49" right="0.2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zoomScalePageLayoutView="0" workbookViewId="0" topLeftCell="A16">
      <selection activeCell="A1" sqref="A1"/>
    </sheetView>
  </sheetViews>
  <sheetFormatPr defaultColWidth="9.140625" defaultRowHeight="14.25" customHeight="1"/>
  <cols>
    <col min="1" max="1" width="38.28125" style="137" customWidth="1"/>
    <col min="2" max="2" width="24.7109375" style="137" customWidth="1"/>
    <col min="3" max="3" width="19.7109375" style="137" customWidth="1"/>
    <col min="4" max="4" width="23.8515625" style="137" customWidth="1"/>
    <col min="5" max="5" width="26.8515625" style="137" customWidth="1"/>
    <col min="6" max="16384" width="9.140625" style="137" customWidth="1"/>
  </cols>
  <sheetData>
    <row r="1" ht="30.75" customHeight="1">
      <c r="A1" s="307" t="s">
        <v>714</v>
      </c>
    </row>
    <row r="2" spans="1:5" ht="50.25" customHeight="1">
      <c r="A2" s="487" t="s">
        <v>713</v>
      </c>
      <c r="B2" s="487"/>
      <c r="C2" s="487"/>
      <c r="D2" s="487"/>
      <c r="E2" s="487"/>
    </row>
    <row r="3" spans="1:5" ht="24.75" customHeight="1" thickBot="1">
      <c r="A3" s="41"/>
      <c r="B3" s="41"/>
      <c r="C3" s="41"/>
      <c r="D3" s="41"/>
      <c r="E3" s="40" t="s">
        <v>301</v>
      </c>
    </row>
    <row r="4" spans="1:5" ht="30" customHeight="1">
      <c r="A4" s="482" t="s">
        <v>224</v>
      </c>
      <c r="B4" s="484" t="s">
        <v>293</v>
      </c>
      <c r="C4" s="484"/>
      <c r="D4" s="485" t="s">
        <v>294</v>
      </c>
      <c r="E4" s="486"/>
    </row>
    <row r="5" spans="1:5" ht="30" customHeight="1">
      <c r="A5" s="488"/>
      <c r="B5" s="181" t="s">
        <v>402</v>
      </c>
      <c r="C5" s="181" t="s">
        <v>400</v>
      </c>
      <c r="D5" s="181" t="s">
        <v>402</v>
      </c>
      <c r="E5" s="202" t="s">
        <v>400</v>
      </c>
    </row>
    <row r="6" spans="1:5" ht="30" customHeight="1">
      <c r="A6" s="33" t="s">
        <v>225</v>
      </c>
      <c r="B6" s="94">
        <v>1161</v>
      </c>
      <c r="C6" s="94">
        <v>1208</v>
      </c>
      <c r="D6" s="196">
        <v>15501</v>
      </c>
      <c r="E6" s="96">
        <v>19500</v>
      </c>
    </row>
    <row r="7" spans="1:5" ht="30" customHeight="1">
      <c r="A7" s="33" t="s">
        <v>226</v>
      </c>
      <c r="B7" s="94">
        <v>35</v>
      </c>
      <c r="C7" s="94">
        <v>36</v>
      </c>
      <c r="D7" s="197">
        <v>519</v>
      </c>
      <c r="E7" s="96">
        <v>600</v>
      </c>
    </row>
    <row r="8" spans="1:5" ht="30" customHeight="1">
      <c r="A8" s="33" t="s">
        <v>227</v>
      </c>
      <c r="B8" s="94">
        <v>3343</v>
      </c>
      <c r="C8" s="94">
        <v>3806</v>
      </c>
      <c r="D8" s="198">
        <v>54258</v>
      </c>
      <c r="E8" s="96">
        <v>59800</v>
      </c>
    </row>
    <row r="9" spans="1:5" ht="30" customHeight="1">
      <c r="A9" s="33" t="s">
        <v>228</v>
      </c>
      <c r="B9" s="94"/>
      <c r="C9" s="94"/>
      <c r="D9" s="197">
        <v>1</v>
      </c>
      <c r="E9" s="96"/>
    </row>
    <row r="10" spans="1:5" ht="30" customHeight="1">
      <c r="A10" s="33" t="s">
        <v>229</v>
      </c>
      <c r="B10" s="94">
        <v>4539</v>
      </c>
      <c r="C10" s="94">
        <f>SUM(C6:C9)</f>
        <v>5050</v>
      </c>
      <c r="D10" s="199">
        <f>D6+D7+D8+D9</f>
        <v>70279</v>
      </c>
      <c r="E10" s="96">
        <f>E6+E7+E8+E9</f>
        <v>79900</v>
      </c>
    </row>
    <row r="11" spans="1:5" ht="30" customHeight="1">
      <c r="A11" s="33" t="s">
        <v>404</v>
      </c>
      <c r="B11" s="94"/>
      <c r="C11" s="94"/>
      <c r="D11" s="94"/>
      <c r="E11" s="96"/>
    </row>
    <row r="12" spans="1:5" ht="30" customHeight="1">
      <c r="A12" s="33" t="s">
        <v>270</v>
      </c>
      <c r="B12" s="94">
        <f>SUM(B10:B11)</f>
        <v>4539</v>
      </c>
      <c r="C12" s="94">
        <f>SUM(C10:C11)</f>
        <v>5050</v>
      </c>
      <c r="D12" s="94">
        <f>D10+D11</f>
        <v>70279</v>
      </c>
      <c r="E12" s="96">
        <f>E10+E11</f>
        <v>79900</v>
      </c>
    </row>
    <row r="13" spans="1:5" ht="30" customHeight="1">
      <c r="A13" s="33" t="s">
        <v>271</v>
      </c>
      <c r="B13" s="94">
        <v>-262</v>
      </c>
      <c r="C13" s="94">
        <v>112</v>
      </c>
      <c r="D13" s="200">
        <v>8303</v>
      </c>
      <c r="E13" s="105">
        <v>16706</v>
      </c>
    </row>
    <row r="14" spans="1:5" ht="30" customHeight="1" thickBot="1">
      <c r="A14" s="204" t="s">
        <v>222</v>
      </c>
      <c r="B14" s="185">
        <f>SUM(B12:B13)</f>
        <v>4277</v>
      </c>
      <c r="C14" s="185">
        <f>SUM(C12:C13)</f>
        <v>5162</v>
      </c>
      <c r="D14" s="185">
        <f>D12+D13</f>
        <v>78582</v>
      </c>
      <c r="E14" s="205">
        <f>SUM(E12:E13)</f>
        <v>96606</v>
      </c>
    </row>
    <row r="15" spans="1:5" ht="30" customHeight="1">
      <c r="A15" s="482" t="s">
        <v>224</v>
      </c>
      <c r="B15" s="484" t="s">
        <v>293</v>
      </c>
      <c r="C15" s="484"/>
      <c r="D15" s="485" t="s">
        <v>294</v>
      </c>
      <c r="E15" s="486"/>
    </row>
    <row r="16" spans="1:5" ht="30" customHeight="1" thickBot="1">
      <c r="A16" s="483"/>
      <c r="B16" s="246" t="s">
        <v>402</v>
      </c>
      <c r="C16" s="246" t="s">
        <v>400</v>
      </c>
      <c r="D16" s="246" t="s">
        <v>402</v>
      </c>
      <c r="E16" s="66" t="s">
        <v>400</v>
      </c>
    </row>
    <row r="17" spans="1:5" ht="30" customHeight="1">
      <c r="A17" s="243" t="s">
        <v>230</v>
      </c>
      <c r="B17" s="244">
        <v>3940</v>
      </c>
      <c r="C17" s="244">
        <v>4312</v>
      </c>
      <c r="D17" s="244">
        <v>58000</v>
      </c>
      <c r="E17" s="245">
        <v>73000</v>
      </c>
    </row>
    <row r="18" spans="1:5" ht="30" customHeight="1">
      <c r="A18" s="33" t="s">
        <v>231</v>
      </c>
      <c r="B18" s="199">
        <v>225</v>
      </c>
      <c r="C18" s="199">
        <v>250</v>
      </c>
      <c r="D18" s="199"/>
      <c r="E18" s="203"/>
    </row>
    <row r="19" spans="1:5" ht="30" customHeight="1">
      <c r="A19" s="33" t="s">
        <v>232</v>
      </c>
      <c r="B19" s="199">
        <f>SUM(B17:B18)</f>
        <v>4165</v>
      </c>
      <c r="C19" s="199">
        <f>SUM(C17:C18)</f>
        <v>4562</v>
      </c>
      <c r="D19" s="199">
        <f>D17+D18</f>
        <v>58000</v>
      </c>
      <c r="E19" s="203">
        <f>E17+E18</f>
        <v>73000</v>
      </c>
    </row>
    <row r="20" spans="1:5" ht="30" customHeight="1">
      <c r="A20" s="33" t="s">
        <v>233</v>
      </c>
      <c r="B20" s="199"/>
      <c r="C20" s="199"/>
      <c r="D20" s="199"/>
      <c r="E20" s="203"/>
    </row>
    <row r="21" spans="1:5" ht="30" customHeight="1">
      <c r="A21" s="33" t="s">
        <v>234</v>
      </c>
      <c r="B21" s="199"/>
      <c r="C21" s="199"/>
      <c r="D21" s="201">
        <v>3875</v>
      </c>
      <c r="E21" s="203">
        <v>4160</v>
      </c>
    </row>
    <row r="22" spans="1:5" ht="30" customHeight="1">
      <c r="A22" s="33" t="s">
        <v>235</v>
      </c>
      <c r="B22" s="199">
        <f>SUM(B19:B21)</f>
        <v>4165</v>
      </c>
      <c r="C22" s="199">
        <f>SUM(C19:C21)</f>
        <v>4562</v>
      </c>
      <c r="D22" s="199">
        <f>D19+D20+D21</f>
        <v>61875</v>
      </c>
      <c r="E22" s="203">
        <f>E19+E20+E21</f>
        <v>77160</v>
      </c>
    </row>
    <row r="23" spans="1:5" ht="30" customHeight="1">
      <c r="A23" s="33" t="s">
        <v>236</v>
      </c>
      <c r="B23" s="199">
        <f>B12-B22</f>
        <v>374</v>
      </c>
      <c r="C23" s="199">
        <f>C12-C22</f>
        <v>488</v>
      </c>
      <c r="D23" s="199">
        <f>D12-D22</f>
        <v>8404</v>
      </c>
      <c r="E23" s="203">
        <f>E12-E22</f>
        <v>2740</v>
      </c>
    </row>
    <row r="24" spans="1:5" ht="30" customHeight="1">
      <c r="A24" s="33" t="s">
        <v>237</v>
      </c>
      <c r="B24" s="199">
        <f>B23+B13</f>
        <v>112</v>
      </c>
      <c r="C24" s="199">
        <f>C23+C13</f>
        <v>600</v>
      </c>
      <c r="D24" s="199">
        <f>D13+D23</f>
        <v>16707</v>
      </c>
      <c r="E24" s="203">
        <f>E13+E23</f>
        <v>19446</v>
      </c>
    </row>
    <row r="25" spans="1:5" ht="30" customHeight="1" thickBot="1">
      <c r="A25" s="204" t="s">
        <v>223</v>
      </c>
      <c r="B25" s="185">
        <f>B22+B24</f>
        <v>4277</v>
      </c>
      <c r="C25" s="185">
        <f>C22+C24</f>
        <v>5162</v>
      </c>
      <c r="D25" s="185">
        <f>D22+D24</f>
        <v>78582</v>
      </c>
      <c r="E25" s="205">
        <f>E22+E24</f>
        <v>96606</v>
      </c>
    </row>
  </sheetData>
  <sheetProtection/>
  <mergeCells count="7">
    <mergeCell ref="A15:A16"/>
    <mergeCell ref="B15:C15"/>
    <mergeCell ref="D15:E15"/>
    <mergeCell ref="A2:E2"/>
    <mergeCell ref="A4:A5"/>
    <mergeCell ref="B4:C4"/>
    <mergeCell ref="D4:E4"/>
  </mergeCells>
  <printOptions horizontalCentered="1"/>
  <pageMargins left="0.41" right="0.23" top="0.984251968503937" bottom="0.57" header="0.5118110236220472" footer="0.5118110236220472"/>
  <pageSetup blackAndWhite="1" errors="blank" horizontalDpi="600" verticalDpi="600" orientation="landscape" paperSize="9" r:id="rId1"/>
  <rowBreaks count="1" manualBreakCount="1">
    <brk id="1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63"/>
  <sheetViews>
    <sheetView zoomScalePageLayoutView="0" workbookViewId="0" topLeftCell="A1">
      <selection activeCell="F4" sqref="A4:IV39"/>
    </sheetView>
  </sheetViews>
  <sheetFormatPr defaultColWidth="9.00390625" defaultRowHeight="14.25"/>
  <cols>
    <col min="1" max="1" width="32.421875" style="13" customWidth="1"/>
    <col min="2" max="2" width="15.28125" style="13" customWidth="1"/>
    <col min="3" max="3" width="13.28125" style="13" customWidth="1"/>
    <col min="4" max="4" width="12.421875" style="92" customWidth="1"/>
    <col min="5" max="5" width="11.140625" style="112" customWidth="1"/>
    <col min="6" max="10" width="9.00390625" style="15" customWidth="1"/>
    <col min="11" max="16384" width="9.00390625" style="13" customWidth="1"/>
  </cols>
  <sheetData>
    <row r="1" ht="19.5" customHeight="1">
      <c r="A1" s="249" t="s">
        <v>491</v>
      </c>
    </row>
    <row r="2" spans="1:5" ht="30.75" customHeight="1">
      <c r="A2" s="430" t="s">
        <v>495</v>
      </c>
      <c r="B2" s="430"/>
      <c r="C2" s="430"/>
      <c r="D2" s="430"/>
      <c r="E2" s="430"/>
    </row>
    <row r="3" spans="1:5" ht="21.75" customHeight="1" thickBot="1">
      <c r="A3" s="113"/>
      <c r="B3" s="431" t="s">
        <v>169</v>
      </c>
      <c r="C3" s="431"/>
      <c r="D3" s="431"/>
      <c r="E3" s="431"/>
    </row>
    <row r="4" spans="1:5" ht="24" customHeight="1">
      <c r="A4" s="432" t="s">
        <v>725</v>
      </c>
      <c r="B4" s="428" t="s">
        <v>726</v>
      </c>
      <c r="C4" s="428" t="s">
        <v>727</v>
      </c>
      <c r="D4" s="434" t="s">
        <v>728</v>
      </c>
      <c r="E4" s="435"/>
    </row>
    <row r="5" spans="1:5" ht="30" customHeight="1" thickBot="1">
      <c r="A5" s="433"/>
      <c r="B5" s="429"/>
      <c r="C5" s="429"/>
      <c r="D5" s="349" t="s">
        <v>729</v>
      </c>
      <c r="E5" s="350" t="s">
        <v>730</v>
      </c>
    </row>
    <row r="6" spans="1:10" s="355" customFormat="1" ht="18" customHeight="1">
      <c r="A6" s="351" t="s">
        <v>170</v>
      </c>
      <c r="B6" s="352">
        <v>305000</v>
      </c>
      <c r="C6" s="352">
        <v>305000</v>
      </c>
      <c r="D6" s="352">
        <v>352200</v>
      </c>
      <c r="E6" s="353">
        <v>15.475409836065568</v>
      </c>
      <c r="F6" s="354"/>
      <c r="G6" s="354"/>
      <c r="H6" s="354"/>
      <c r="I6" s="354"/>
      <c r="J6" s="354"/>
    </row>
    <row r="7" spans="1:10" s="355" customFormat="1" ht="18" customHeight="1">
      <c r="A7" s="356" t="s">
        <v>171</v>
      </c>
      <c r="B7" s="357">
        <v>173319</v>
      </c>
      <c r="C7" s="357">
        <v>173319</v>
      </c>
      <c r="D7" s="357">
        <v>183400</v>
      </c>
      <c r="E7" s="358">
        <v>5.816442513515541</v>
      </c>
      <c r="F7" s="354"/>
      <c r="G7" s="354"/>
      <c r="H7" s="354"/>
      <c r="I7" s="354"/>
      <c r="J7" s="354"/>
    </row>
    <row r="8" spans="1:5" ht="18" customHeight="1">
      <c r="A8" s="114" t="s">
        <v>731</v>
      </c>
      <c r="B8" s="359">
        <v>136369</v>
      </c>
      <c r="C8" s="359">
        <v>136369</v>
      </c>
      <c r="D8" s="359">
        <v>140000</v>
      </c>
      <c r="E8" s="360">
        <v>2.6626286032749302</v>
      </c>
    </row>
    <row r="9" spans="1:5" ht="18" customHeight="1">
      <c r="A9" s="114" t="s">
        <v>732</v>
      </c>
      <c r="B9" s="359">
        <v>200</v>
      </c>
      <c r="C9" s="359">
        <v>200</v>
      </c>
      <c r="D9" s="359">
        <v>200</v>
      </c>
      <c r="E9" s="360">
        <v>0</v>
      </c>
    </row>
    <row r="10" spans="1:5" ht="18" customHeight="1">
      <c r="A10" s="114" t="s">
        <v>733</v>
      </c>
      <c r="B10" s="359">
        <v>36750</v>
      </c>
      <c r="C10" s="359">
        <v>36750</v>
      </c>
      <c r="D10" s="361">
        <v>43200</v>
      </c>
      <c r="E10" s="360">
        <v>17.551020408163275</v>
      </c>
    </row>
    <row r="11" spans="1:10" s="355" customFormat="1" ht="18" customHeight="1">
      <c r="A11" s="356" t="s">
        <v>752</v>
      </c>
      <c r="B11" s="357">
        <v>131681</v>
      </c>
      <c r="C11" s="357">
        <v>131681</v>
      </c>
      <c r="D11" s="357">
        <v>168800</v>
      </c>
      <c r="E11" s="358">
        <v>28.18857693972554</v>
      </c>
      <c r="F11" s="354"/>
      <c r="G11" s="354"/>
      <c r="H11" s="354"/>
      <c r="I11" s="354"/>
      <c r="J11" s="354"/>
    </row>
    <row r="12" spans="1:5" ht="18" customHeight="1">
      <c r="A12" s="114" t="s">
        <v>753</v>
      </c>
      <c r="B12" s="359">
        <v>107181</v>
      </c>
      <c r="C12" s="359">
        <v>107181</v>
      </c>
      <c r="D12" s="359">
        <v>140000</v>
      </c>
      <c r="E12" s="360">
        <v>30.620165887610675</v>
      </c>
    </row>
    <row r="13" spans="1:5" ht="18" customHeight="1" thickBot="1">
      <c r="A13" s="115" t="s">
        <v>734</v>
      </c>
      <c r="B13" s="362">
        <v>24500</v>
      </c>
      <c r="C13" s="362">
        <v>24500</v>
      </c>
      <c r="D13" s="363">
        <v>28800</v>
      </c>
      <c r="E13" s="364">
        <v>17.551020408163275</v>
      </c>
    </row>
    <row r="14" spans="1:10" s="355" customFormat="1" ht="18" customHeight="1">
      <c r="A14" s="351" t="s">
        <v>172</v>
      </c>
      <c r="B14" s="352">
        <v>291000</v>
      </c>
      <c r="C14" s="352">
        <v>291000</v>
      </c>
      <c r="D14" s="352">
        <v>298000</v>
      </c>
      <c r="E14" s="353">
        <v>2.405498281786933</v>
      </c>
      <c r="F14" s="354"/>
      <c r="G14" s="354"/>
      <c r="H14" s="354"/>
      <c r="I14" s="354"/>
      <c r="J14" s="354"/>
    </row>
    <row r="15" spans="1:10" s="355" customFormat="1" ht="18" customHeight="1">
      <c r="A15" s="356" t="s">
        <v>171</v>
      </c>
      <c r="B15" s="357">
        <v>97381</v>
      </c>
      <c r="C15" s="357">
        <v>97381</v>
      </c>
      <c r="D15" s="357">
        <v>103500</v>
      </c>
      <c r="E15" s="358">
        <v>6.283566609502889</v>
      </c>
      <c r="F15" s="354"/>
      <c r="G15" s="354"/>
      <c r="H15" s="354"/>
      <c r="I15" s="354"/>
      <c r="J15" s="354"/>
    </row>
    <row r="16" spans="1:5" ht="18" customHeight="1">
      <c r="A16" s="365" t="s">
        <v>735</v>
      </c>
      <c r="B16" s="359">
        <v>30000</v>
      </c>
      <c r="C16" s="359">
        <v>30000</v>
      </c>
      <c r="D16" s="359">
        <v>34500</v>
      </c>
      <c r="E16" s="360">
        <v>14.999999999999991</v>
      </c>
    </row>
    <row r="17" spans="1:5" ht="18" customHeight="1">
      <c r="A17" s="365" t="s">
        <v>736</v>
      </c>
      <c r="B17" s="359">
        <v>64110</v>
      </c>
      <c r="C17" s="359">
        <v>64110</v>
      </c>
      <c r="D17" s="359">
        <v>69000</v>
      </c>
      <c r="E17" s="360">
        <v>7.6275152082358355</v>
      </c>
    </row>
    <row r="18" spans="1:10" s="355" customFormat="1" ht="18" customHeight="1">
      <c r="A18" s="114" t="s">
        <v>737</v>
      </c>
      <c r="B18" s="359">
        <v>3271</v>
      </c>
      <c r="C18" s="359">
        <v>3271</v>
      </c>
      <c r="D18" s="359"/>
      <c r="E18" s="360">
        <v>-100</v>
      </c>
      <c r="F18" s="354"/>
      <c r="G18" s="354"/>
      <c r="H18" s="354"/>
      <c r="I18" s="354"/>
      <c r="J18" s="354"/>
    </row>
    <row r="19" spans="1:5" ht="18" customHeight="1">
      <c r="A19" s="356" t="s">
        <v>752</v>
      </c>
      <c r="B19" s="357">
        <v>193619</v>
      </c>
      <c r="C19" s="357">
        <v>193619</v>
      </c>
      <c r="D19" s="357">
        <v>194500</v>
      </c>
      <c r="E19" s="358">
        <v>0.4550173278448977</v>
      </c>
    </row>
    <row r="20" spans="1:5" ht="18" customHeight="1">
      <c r="A20" s="114" t="s">
        <v>737</v>
      </c>
      <c r="B20" s="359">
        <v>22700</v>
      </c>
      <c r="C20" s="359">
        <v>22700</v>
      </c>
      <c r="D20" s="359"/>
      <c r="E20" s="360">
        <v>-100</v>
      </c>
    </row>
    <row r="21" spans="1:5" ht="18" customHeight="1">
      <c r="A21" s="114" t="s">
        <v>734</v>
      </c>
      <c r="B21" s="359">
        <v>20000</v>
      </c>
      <c r="C21" s="359">
        <v>20000</v>
      </c>
      <c r="D21" s="359">
        <v>23000</v>
      </c>
      <c r="E21" s="360">
        <v>14.999999999999991</v>
      </c>
    </row>
    <row r="22" spans="1:5" ht="18" customHeight="1">
      <c r="A22" s="114" t="s">
        <v>738</v>
      </c>
      <c r="B22" s="359">
        <v>42740</v>
      </c>
      <c r="C22" s="359">
        <v>42740</v>
      </c>
      <c r="D22" s="359">
        <v>46000</v>
      </c>
      <c r="E22" s="360">
        <v>7.6275152082358355</v>
      </c>
    </row>
    <row r="23" spans="1:5" ht="18" customHeight="1">
      <c r="A23" s="114" t="s">
        <v>739</v>
      </c>
      <c r="B23" s="359">
        <v>1900</v>
      </c>
      <c r="C23" s="359">
        <v>1900</v>
      </c>
      <c r="D23" s="359">
        <v>2400</v>
      </c>
      <c r="E23" s="360">
        <v>26.315789473684205</v>
      </c>
    </row>
    <row r="24" spans="1:5" ht="18" customHeight="1">
      <c r="A24" s="114" t="s">
        <v>740</v>
      </c>
      <c r="B24" s="359">
        <v>17000</v>
      </c>
      <c r="C24" s="359">
        <v>17000</v>
      </c>
      <c r="D24" s="359">
        <v>21000</v>
      </c>
      <c r="E24" s="360">
        <v>23.529411764705888</v>
      </c>
    </row>
    <row r="25" spans="1:5" ht="18" customHeight="1">
      <c r="A25" s="114" t="s">
        <v>741</v>
      </c>
      <c r="B25" s="359">
        <v>20000</v>
      </c>
      <c r="C25" s="359">
        <v>20000</v>
      </c>
      <c r="D25" s="359">
        <v>24000</v>
      </c>
      <c r="E25" s="360">
        <v>19.999999999999996</v>
      </c>
    </row>
    <row r="26" spans="1:5" ht="18" customHeight="1">
      <c r="A26" s="114" t="s">
        <v>742</v>
      </c>
      <c r="B26" s="359">
        <v>5000</v>
      </c>
      <c r="C26" s="359">
        <v>5000</v>
      </c>
      <c r="D26" s="359">
        <v>5800</v>
      </c>
      <c r="E26" s="360">
        <v>15.999999999999993</v>
      </c>
    </row>
    <row r="27" spans="1:5" ht="18" customHeight="1">
      <c r="A27" s="114" t="s">
        <v>743</v>
      </c>
      <c r="B27" s="359">
        <v>22000</v>
      </c>
      <c r="C27" s="359">
        <v>22000</v>
      </c>
      <c r="D27" s="359">
        <v>25000</v>
      </c>
      <c r="E27" s="360">
        <v>13.636363636363647</v>
      </c>
    </row>
    <row r="28" spans="1:5" ht="18" customHeight="1">
      <c r="A28" s="114" t="s">
        <v>744</v>
      </c>
      <c r="B28" s="359">
        <v>25000</v>
      </c>
      <c r="C28" s="359">
        <v>25000</v>
      </c>
      <c r="D28" s="359">
        <v>28000</v>
      </c>
      <c r="E28" s="360">
        <v>12.00000000000001</v>
      </c>
    </row>
    <row r="29" spans="1:10" s="355" customFormat="1" ht="18" customHeight="1">
      <c r="A29" s="114" t="s">
        <v>745</v>
      </c>
      <c r="B29" s="359">
        <v>5000</v>
      </c>
      <c r="C29" s="359">
        <v>5000</v>
      </c>
      <c r="D29" s="359">
        <v>5600</v>
      </c>
      <c r="E29" s="360">
        <v>12.00000000000001</v>
      </c>
      <c r="F29" s="354"/>
      <c r="G29" s="354"/>
      <c r="H29" s="354"/>
      <c r="I29" s="354"/>
      <c r="J29" s="354"/>
    </row>
    <row r="30" spans="1:5" ht="18" customHeight="1">
      <c r="A30" s="114" t="s">
        <v>746</v>
      </c>
      <c r="B30" s="359">
        <v>3200</v>
      </c>
      <c r="C30" s="359">
        <v>3200</v>
      </c>
      <c r="D30" s="359">
        <v>3600</v>
      </c>
      <c r="E30" s="360">
        <v>12.5</v>
      </c>
    </row>
    <row r="31" spans="1:5" ht="18" customHeight="1" thickBot="1">
      <c r="A31" s="115" t="s">
        <v>747</v>
      </c>
      <c r="B31" s="362">
        <v>9079</v>
      </c>
      <c r="C31" s="362">
        <v>9079</v>
      </c>
      <c r="D31" s="362">
        <v>10100</v>
      </c>
      <c r="E31" s="364">
        <v>11.245731908800538</v>
      </c>
    </row>
    <row r="32" spans="1:5" ht="18" customHeight="1">
      <c r="A32" s="351" t="s">
        <v>173</v>
      </c>
      <c r="B32" s="352">
        <v>58000</v>
      </c>
      <c r="C32" s="352">
        <v>58000</v>
      </c>
      <c r="D32" s="366">
        <v>43000</v>
      </c>
      <c r="E32" s="353">
        <v>-25.86206896551724</v>
      </c>
    </row>
    <row r="33" spans="1:5" ht="18" customHeight="1">
      <c r="A33" s="114" t="s">
        <v>748</v>
      </c>
      <c r="B33" s="359">
        <v>18400</v>
      </c>
      <c r="C33" s="359">
        <v>18400</v>
      </c>
      <c r="D33" s="359">
        <v>20000</v>
      </c>
      <c r="E33" s="360">
        <v>8.695652173913038</v>
      </c>
    </row>
    <row r="34" spans="1:5" ht="18" customHeight="1">
      <c r="A34" s="114" t="s">
        <v>749</v>
      </c>
      <c r="B34" s="359">
        <v>14300</v>
      </c>
      <c r="C34" s="359">
        <v>14300</v>
      </c>
      <c r="D34" s="359">
        <v>6000</v>
      </c>
      <c r="E34" s="360">
        <v>-58.04195804195804</v>
      </c>
    </row>
    <row r="35" spans="1:5" ht="18" customHeight="1">
      <c r="A35" s="114" t="s">
        <v>750</v>
      </c>
      <c r="B35" s="359">
        <v>9700</v>
      </c>
      <c r="C35" s="359">
        <v>9700</v>
      </c>
      <c r="D35" s="359">
        <v>7000</v>
      </c>
      <c r="E35" s="360">
        <v>-27.835051546391753</v>
      </c>
    </row>
    <row r="36" spans="1:10" s="355" customFormat="1" ht="18" customHeight="1" thickBot="1">
      <c r="A36" s="115" t="s">
        <v>751</v>
      </c>
      <c r="B36" s="362">
        <v>15600</v>
      </c>
      <c r="C36" s="362">
        <v>15600</v>
      </c>
      <c r="D36" s="362">
        <v>10000</v>
      </c>
      <c r="E36" s="364">
        <v>-35.89743589743589</v>
      </c>
      <c r="F36" s="354"/>
      <c r="G36" s="354"/>
      <c r="H36" s="354"/>
      <c r="I36" s="354"/>
      <c r="J36" s="354"/>
    </row>
    <row r="37" spans="1:10" s="355" customFormat="1" ht="18" customHeight="1">
      <c r="A37" s="367" t="s">
        <v>754</v>
      </c>
      <c r="B37" s="366">
        <v>654000</v>
      </c>
      <c r="C37" s="366">
        <v>654000</v>
      </c>
      <c r="D37" s="352">
        <v>693200</v>
      </c>
      <c r="E37" s="368">
        <v>5.993883792048926</v>
      </c>
      <c r="F37" s="369"/>
      <c r="G37" s="354"/>
      <c r="H37" s="354"/>
      <c r="I37" s="354"/>
      <c r="J37" s="354"/>
    </row>
    <row r="38" spans="1:10" s="355" customFormat="1" ht="18" customHeight="1">
      <c r="A38" s="356" t="s">
        <v>755</v>
      </c>
      <c r="B38" s="357">
        <v>270700</v>
      </c>
      <c r="C38" s="357">
        <v>270700</v>
      </c>
      <c r="D38" s="370">
        <v>286900</v>
      </c>
      <c r="E38" s="358">
        <v>5.984484669375689</v>
      </c>
      <c r="F38" s="354"/>
      <c r="G38" s="354"/>
      <c r="H38" s="354"/>
      <c r="I38" s="354"/>
      <c r="J38" s="354"/>
    </row>
    <row r="39" spans="1:5" ht="15" thickBot="1">
      <c r="A39" s="371" t="s">
        <v>756</v>
      </c>
      <c r="B39" s="372">
        <v>383300</v>
      </c>
      <c r="C39" s="372">
        <v>383300</v>
      </c>
      <c r="D39" s="373">
        <v>406300</v>
      </c>
      <c r="E39" s="374">
        <v>6.00052178450301</v>
      </c>
    </row>
    <row r="40" spans="1:5" ht="12.75">
      <c r="A40" s="141"/>
      <c r="B40" s="15"/>
      <c r="C40" s="15"/>
      <c r="D40" s="157"/>
      <c r="E40" s="158"/>
    </row>
    <row r="41" spans="1:5" ht="12.75">
      <c r="A41" s="141"/>
      <c r="B41" s="15"/>
      <c r="C41" s="15"/>
      <c r="D41" s="157"/>
      <c r="E41" s="158"/>
    </row>
    <row r="42" spans="1:5" ht="12.75">
      <c r="A42" s="141"/>
      <c r="B42" s="15"/>
      <c r="C42" s="15"/>
      <c r="D42" s="157"/>
      <c r="E42" s="158"/>
    </row>
    <row r="43" spans="1:5" ht="12.75">
      <c r="A43" s="141"/>
      <c r="B43" s="15"/>
      <c r="C43" s="15"/>
      <c r="D43" s="157"/>
      <c r="E43" s="158"/>
    </row>
    <row r="44" spans="1:5" ht="12.75">
      <c r="A44" s="141"/>
      <c r="B44" s="15"/>
      <c r="C44" s="15"/>
      <c r="D44" s="157"/>
      <c r="E44" s="158"/>
    </row>
    <row r="45" spans="1:5" ht="12.75">
      <c r="A45" s="141"/>
      <c r="B45" s="15"/>
      <c r="C45" s="15"/>
      <c r="D45" s="157"/>
      <c r="E45" s="158"/>
    </row>
    <row r="46" spans="1:5" ht="12.75">
      <c r="A46" s="141"/>
      <c r="B46" s="15"/>
      <c r="C46" s="15"/>
      <c r="D46" s="157"/>
      <c r="E46" s="158"/>
    </row>
    <row r="47" spans="1:5" ht="12.75">
      <c r="A47" s="141"/>
      <c r="B47" s="15"/>
      <c r="C47" s="15"/>
      <c r="D47" s="157"/>
      <c r="E47" s="158"/>
    </row>
    <row r="48" spans="1:5" ht="12.75">
      <c r="A48" s="141"/>
      <c r="B48" s="15"/>
      <c r="C48" s="15"/>
      <c r="D48" s="157"/>
      <c r="E48" s="158"/>
    </row>
    <row r="49" spans="1:5" ht="12.75">
      <c r="A49" s="141"/>
      <c r="B49" s="15"/>
      <c r="C49" s="15"/>
      <c r="D49" s="157"/>
      <c r="E49" s="158"/>
    </row>
    <row r="50" spans="1:5" ht="12.75">
      <c r="A50" s="141"/>
      <c r="B50" s="15"/>
      <c r="C50" s="15"/>
      <c r="D50" s="157"/>
      <c r="E50" s="158"/>
    </row>
    <row r="51" spans="1:5" ht="12.75">
      <c r="A51" s="141"/>
      <c r="B51" s="15"/>
      <c r="C51" s="15"/>
      <c r="D51" s="157"/>
      <c r="E51" s="158"/>
    </row>
    <row r="52" spans="1:5" ht="12.75">
      <c r="A52" s="141"/>
      <c r="B52" s="15"/>
      <c r="C52" s="15"/>
      <c r="D52" s="157"/>
      <c r="E52" s="158"/>
    </row>
    <row r="53" spans="1:5" ht="12.75">
      <c r="A53" s="141"/>
      <c r="B53" s="15"/>
      <c r="C53" s="15"/>
      <c r="D53" s="157"/>
      <c r="E53" s="158"/>
    </row>
    <row r="54" spans="1:5" ht="12.75">
      <c r="A54" s="141"/>
      <c r="B54" s="15"/>
      <c r="C54" s="15"/>
      <c r="D54" s="157"/>
      <c r="E54" s="158"/>
    </row>
    <row r="55" spans="1:5" ht="12.75">
      <c r="A55" s="141"/>
      <c r="B55" s="15"/>
      <c r="C55" s="15"/>
      <c r="D55" s="157"/>
      <c r="E55" s="158"/>
    </row>
    <row r="56" spans="1:5" ht="12.75">
      <c r="A56" s="141"/>
      <c r="B56" s="15"/>
      <c r="C56" s="15"/>
      <c r="D56" s="157"/>
      <c r="E56" s="158"/>
    </row>
    <row r="57" spans="1:5" ht="12.75">
      <c r="A57" s="141"/>
      <c r="B57" s="15"/>
      <c r="C57" s="15"/>
      <c r="D57" s="157"/>
      <c r="E57" s="158"/>
    </row>
    <row r="58" spans="1:5" ht="12.75">
      <c r="A58" s="141"/>
      <c r="B58" s="15"/>
      <c r="C58" s="15"/>
      <c r="D58" s="157"/>
      <c r="E58" s="158"/>
    </row>
    <row r="59" spans="1:5" ht="12.75">
      <c r="A59" s="141"/>
      <c r="B59" s="15"/>
      <c r="C59" s="15"/>
      <c r="D59" s="157"/>
      <c r="E59" s="158"/>
    </row>
    <row r="60" spans="1:5" ht="12.75">
      <c r="A60" s="141"/>
      <c r="B60" s="15"/>
      <c r="C60" s="15"/>
      <c r="D60" s="157"/>
      <c r="E60" s="158"/>
    </row>
    <row r="61" spans="1:5" ht="12.75">
      <c r="A61" s="141"/>
      <c r="B61" s="15"/>
      <c r="C61" s="15"/>
      <c r="D61" s="157"/>
      <c r="E61" s="158"/>
    </row>
    <row r="62" spans="1:5" ht="12.75">
      <c r="A62" s="141"/>
      <c r="B62" s="15"/>
      <c r="C62" s="15"/>
      <c r="D62" s="157"/>
      <c r="E62" s="158"/>
    </row>
    <row r="63" spans="1:5" ht="12.75">
      <c r="A63" s="141"/>
      <c r="B63" s="15"/>
      <c r="C63" s="15"/>
      <c r="D63" s="157"/>
      <c r="E63" s="158"/>
    </row>
    <row r="64" spans="1:5" ht="12.75">
      <c r="A64" s="141"/>
      <c r="B64" s="15"/>
      <c r="C64" s="15"/>
      <c r="D64" s="157"/>
      <c r="E64" s="158"/>
    </row>
    <row r="65" spans="1:5" ht="12.75">
      <c r="A65" s="141"/>
      <c r="B65" s="15"/>
      <c r="C65" s="15"/>
      <c r="D65" s="157"/>
      <c r="E65" s="158"/>
    </row>
    <row r="66" spans="1:5" ht="12.75">
      <c r="A66" s="141"/>
      <c r="B66" s="15"/>
      <c r="C66" s="15"/>
      <c r="D66" s="157"/>
      <c r="E66" s="158"/>
    </row>
    <row r="67" spans="1:5" ht="12.75">
      <c r="A67" s="141"/>
      <c r="B67" s="15"/>
      <c r="C67" s="15"/>
      <c r="D67" s="157"/>
      <c r="E67" s="158"/>
    </row>
    <row r="68" spans="1:5" ht="12.75">
      <c r="A68" s="141"/>
      <c r="B68" s="15"/>
      <c r="C68" s="15"/>
      <c r="D68" s="157"/>
      <c r="E68" s="158"/>
    </row>
    <row r="69" spans="1:5" ht="12.75">
      <c r="A69" s="141"/>
      <c r="B69" s="15"/>
      <c r="C69" s="15"/>
      <c r="D69" s="157"/>
      <c r="E69" s="158"/>
    </row>
    <row r="70" spans="1:5" ht="12.75">
      <c r="A70" s="141"/>
      <c r="B70" s="15"/>
      <c r="C70" s="15"/>
      <c r="D70" s="157"/>
      <c r="E70" s="158"/>
    </row>
    <row r="71" spans="1:5" ht="12.75">
      <c r="A71" s="141"/>
      <c r="B71" s="15"/>
      <c r="C71" s="15"/>
      <c r="D71" s="157"/>
      <c r="E71" s="158"/>
    </row>
    <row r="72" spans="1:5" ht="12.75">
      <c r="A72" s="141"/>
      <c r="B72" s="15"/>
      <c r="C72" s="15"/>
      <c r="D72" s="157"/>
      <c r="E72" s="158"/>
    </row>
    <row r="73" spans="1:5" ht="12.75">
      <c r="A73" s="141"/>
      <c r="B73" s="15"/>
      <c r="C73" s="15"/>
      <c r="D73" s="157"/>
      <c r="E73" s="158"/>
    </row>
    <row r="74" spans="1:5" ht="12.75">
      <c r="A74" s="141"/>
      <c r="B74" s="15"/>
      <c r="C74" s="15"/>
      <c r="D74" s="157"/>
      <c r="E74" s="158"/>
    </row>
    <row r="75" spans="1:5" ht="12.75">
      <c r="A75" s="141"/>
      <c r="B75" s="15"/>
      <c r="C75" s="15"/>
      <c r="D75" s="157"/>
      <c r="E75" s="158"/>
    </row>
    <row r="76" spans="1:5" ht="12.75">
      <c r="A76" s="141"/>
      <c r="B76" s="15"/>
      <c r="C76" s="15"/>
      <c r="D76" s="157"/>
      <c r="E76" s="158"/>
    </row>
    <row r="77" spans="1:5" ht="12.75">
      <c r="A77" s="141"/>
      <c r="B77" s="15"/>
      <c r="C77" s="15"/>
      <c r="D77" s="157"/>
      <c r="E77" s="158"/>
    </row>
    <row r="78" spans="1:5" ht="12.75">
      <c r="A78" s="141"/>
      <c r="B78" s="15"/>
      <c r="C78" s="15"/>
      <c r="D78" s="157"/>
      <c r="E78" s="158"/>
    </row>
    <row r="79" spans="1:5" ht="12.75">
      <c r="A79" s="141"/>
      <c r="B79" s="15"/>
      <c r="C79" s="15"/>
      <c r="D79" s="157"/>
      <c r="E79" s="158"/>
    </row>
    <row r="80" spans="1:5" ht="12.75">
      <c r="A80" s="141"/>
      <c r="B80" s="15"/>
      <c r="C80" s="15"/>
      <c r="D80" s="157"/>
      <c r="E80" s="158"/>
    </row>
    <row r="81" spans="1:5" ht="12.75">
      <c r="A81" s="141"/>
      <c r="B81" s="15"/>
      <c r="C81" s="15"/>
      <c r="D81" s="157"/>
      <c r="E81" s="158"/>
    </row>
    <row r="82" spans="1:5" ht="12.75">
      <c r="A82" s="141"/>
      <c r="B82" s="15"/>
      <c r="C82" s="15"/>
      <c r="D82" s="157"/>
      <c r="E82" s="158"/>
    </row>
    <row r="83" spans="1:5" ht="12.75">
      <c r="A83" s="141"/>
      <c r="B83" s="15"/>
      <c r="C83" s="15"/>
      <c r="D83" s="157"/>
      <c r="E83" s="158"/>
    </row>
    <row r="84" spans="1:5" ht="12.75">
      <c r="A84" s="141"/>
      <c r="B84" s="15"/>
      <c r="C84" s="15"/>
      <c r="D84" s="157"/>
      <c r="E84" s="158"/>
    </row>
    <row r="85" spans="1:5" ht="12.75">
      <c r="A85" s="141"/>
      <c r="B85" s="15"/>
      <c r="C85" s="15"/>
      <c r="D85" s="157"/>
      <c r="E85" s="158"/>
    </row>
    <row r="86" spans="1:5" ht="12.75">
      <c r="A86" s="141"/>
      <c r="B86" s="15"/>
      <c r="C86" s="15"/>
      <c r="D86" s="157"/>
      <c r="E86" s="158"/>
    </row>
    <row r="87" spans="1:5" ht="12.75">
      <c r="A87" s="141"/>
      <c r="B87" s="15"/>
      <c r="C87" s="15"/>
      <c r="D87" s="157"/>
      <c r="E87" s="158"/>
    </row>
    <row r="88" spans="1:5" ht="12.75">
      <c r="A88" s="141"/>
      <c r="B88" s="15"/>
      <c r="C88" s="15"/>
      <c r="D88" s="157"/>
      <c r="E88" s="158"/>
    </row>
    <row r="89" spans="1:5" ht="12.75">
      <c r="A89" s="141"/>
      <c r="B89" s="15"/>
      <c r="C89" s="15"/>
      <c r="D89" s="157"/>
      <c r="E89" s="158"/>
    </row>
    <row r="90" spans="1:5" ht="12.75">
      <c r="A90" s="141"/>
      <c r="B90" s="15"/>
      <c r="C90" s="15"/>
      <c r="D90" s="157"/>
      <c r="E90" s="158"/>
    </row>
    <row r="91" spans="1:5" ht="12.75">
      <c r="A91" s="141"/>
      <c r="B91" s="15"/>
      <c r="C91" s="15"/>
      <c r="D91" s="157"/>
      <c r="E91" s="158"/>
    </row>
    <row r="92" spans="1:5" ht="12.75">
      <c r="A92" s="141"/>
      <c r="B92" s="15"/>
      <c r="C92" s="15"/>
      <c r="D92" s="157"/>
      <c r="E92" s="158"/>
    </row>
    <row r="93" spans="1:5" ht="12.75">
      <c r="A93" s="141"/>
      <c r="B93" s="15"/>
      <c r="C93" s="15"/>
      <c r="D93" s="157"/>
      <c r="E93" s="158"/>
    </row>
    <row r="94" spans="1:5" ht="12.75">
      <c r="A94" s="141"/>
      <c r="B94" s="15"/>
      <c r="C94" s="15"/>
      <c r="D94" s="157"/>
      <c r="E94" s="158"/>
    </row>
    <row r="95" spans="1:5" ht="12.75">
      <c r="A95" s="141"/>
      <c r="B95" s="15"/>
      <c r="C95" s="15"/>
      <c r="D95" s="157"/>
      <c r="E95" s="158"/>
    </row>
    <row r="96" spans="1:5" ht="12.75">
      <c r="A96" s="141"/>
      <c r="B96" s="15"/>
      <c r="C96" s="15"/>
      <c r="D96" s="157"/>
      <c r="E96" s="158"/>
    </row>
    <row r="97" spans="1:5" ht="12.75">
      <c r="A97" s="141"/>
      <c r="B97" s="15"/>
      <c r="C97" s="15"/>
      <c r="D97" s="157"/>
      <c r="E97" s="158"/>
    </row>
    <row r="98" spans="1:5" ht="12.75">
      <c r="A98" s="141"/>
      <c r="B98" s="15"/>
      <c r="C98" s="15"/>
      <c r="D98" s="157"/>
      <c r="E98" s="158"/>
    </row>
    <row r="99" spans="1:5" ht="12.75">
      <c r="A99" s="141"/>
      <c r="B99" s="15"/>
      <c r="C99" s="15"/>
      <c r="D99" s="157"/>
      <c r="E99" s="158"/>
    </row>
    <row r="100" spans="1:5" ht="12.75">
      <c r="A100" s="141"/>
      <c r="B100" s="15"/>
      <c r="C100" s="15"/>
      <c r="D100" s="157"/>
      <c r="E100" s="158"/>
    </row>
    <row r="101" spans="1:5" ht="12.75">
      <c r="A101" s="141"/>
      <c r="B101" s="15"/>
      <c r="C101" s="15"/>
      <c r="D101" s="157"/>
      <c r="E101" s="158"/>
    </row>
    <row r="102" spans="1:5" ht="12.75">
      <c r="A102" s="141"/>
      <c r="B102" s="15"/>
      <c r="C102" s="15"/>
      <c r="D102" s="157"/>
      <c r="E102" s="158"/>
    </row>
    <row r="103" spans="1:5" ht="12.75">
      <c r="A103" s="141"/>
      <c r="B103" s="15"/>
      <c r="C103" s="15"/>
      <c r="D103" s="157"/>
      <c r="E103" s="158"/>
    </row>
    <row r="104" spans="1:5" ht="12.75">
      <c r="A104" s="141"/>
      <c r="B104" s="15"/>
      <c r="C104" s="15"/>
      <c r="D104" s="157"/>
      <c r="E104" s="158"/>
    </row>
    <row r="105" spans="1:5" ht="12.75">
      <c r="A105" s="141"/>
      <c r="B105" s="15"/>
      <c r="C105" s="15"/>
      <c r="D105" s="157"/>
      <c r="E105" s="158"/>
    </row>
    <row r="106" spans="1:5" ht="12.75">
      <c r="A106" s="141"/>
      <c r="B106" s="15"/>
      <c r="C106" s="15"/>
      <c r="D106" s="157"/>
      <c r="E106" s="158"/>
    </row>
    <row r="107" spans="1:5" ht="12.75">
      <c r="A107" s="141"/>
      <c r="B107" s="15"/>
      <c r="C107" s="15"/>
      <c r="D107" s="157"/>
      <c r="E107" s="158"/>
    </row>
    <row r="108" spans="1:5" ht="12.75">
      <c r="A108" s="141"/>
      <c r="B108" s="15"/>
      <c r="C108" s="15"/>
      <c r="D108" s="157"/>
      <c r="E108" s="158"/>
    </row>
    <row r="109" spans="1:5" ht="12.75">
      <c r="A109" s="141"/>
      <c r="B109" s="15"/>
      <c r="C109" s="15"/>
      <c r="D109" s="157"/>
      <c r="E109" s="158"/>
    </row>
    <row r="110" spans="1:5" ht="12.75">
      <c r="A110" s="141"/>
      <c r="B110" s="15"/>
      <c r="C110" s="15"/>
      <c r="D110" s="157"/>
      <c r="E110" s="158"/>
    </row>
    <row r="111" spans="1:5" ht="12.75">
      <c r="A111" s="141"/>
      <c r="B111" s="15"/>
      <c r="C111" s="15"/>
      <c r="D111" s="157"/>
      <c r="E111" s="158"/>
    </row>
    <row r="112" spans="1:5" ht="12.75">
      <c r="A112" s="141"/>
      <c r="B112" s="15"/>
      <c r="C112" s="15"/>
      <c r="D112" s="157"/>
      <c r="E112" s="158"/>
    </row>
    <row r="113" spans="1:5" ht="12.75">
      <c r="A113" s="141"/>
      <c r="B113" s="15"/>
      <c r="C113" s="15"/>
      <c r="D113" s="157"/>
      <c r="E113" s="158"/>
    </row>
    <row r="114" spans="1:5" ht="12.75">
      <c r="A114" s="141"/>
      <c r="B114" s="15"/>
      <c r="C114" s="15"/>
      <c r="D114" s="157"/>
      <c r="E114" s="158"/>
    </row>
    <row r="115" spans="1:5" ht="12.75">
      <c r="A115" s="141"/>
      <c r="B115" s="15"/>
      <c r="C115" s="15"/>
      <c r="D115" s="157"/>
      <c r="E115" s="158"/>
    </row>
    <row r="116" spans="1:5" ht="12.75">
      <c r="A116" s="141"/>
      <c r="B116" s="15"/>
      <c r="C116" s="15"/>
      <c r="D116" s="157"/>
      <c r="E116" s="158"/>
    </row>
    <row r="117" spans="1:5" ht="12.75">
      <c r="A117" s="141"/>
      <c r="B117" s="15"/>
      <c r="C117" s="15"/>
      <c r="D117" s="157"/>
      <c r="E117" s="158"/>
    </row>
    <row r="118" spans="1:5" ht="12.75">
      <c r="A118" s="141"/>
      <c r="B118" s="15"/>
      <c r="C118" s="15"/>
      <c r="D118" s="157"/>
      <c r="E118" s="158"/>
    </row>
    <row r="119" spans="1:5" ht="12.75">
      <c r="A119" s="141"/>
      <c r="B119" s="15"/>
      <c r="C119" s="15"/>
      <c r="D119" s="157"/>
      <c r="E119" s="158"/>
    </row>
    <row r="120" spans="1:5" ht="12.75">
      <c r="A120" s="141"/>
      <c r="B120" s="15"/>
      <c r="C120" s="15"/>
      <c r="D120" s="157"/>
      <c r="E120" s="158"/>
    </row>
    <row r="121" spans="1:5" ht="12.75">
      <c r="A121" s="141"/>
      <c r="B121" s="15"/>
      <c r="C121" s="15"/>
      <c r="D121" s="157"/>
      <c r="E121" s="158"/>
    </row>
    <row r="122" spans="1:5" ht="12.75">
      <c r="A122" s="141"/>
      <c r="B122" s="15"/>
      <c r="C122" s="15"/>
      <c r="D122" s="157"/>
      <c r="E122" s="158"/>
    </row>
    <row r="123" spans="1:5" ht="12.75">
      <c r="A123" s="141"/>
      <c r="B123" s="15"/>
      <c r="C123" s="15"/>
      <c r="D123" s="157"/>
      <c r="E123" s="158"/>
    </row>
    <row r="124" spans="1:5" ht="12.75">
      <c r="A124" s="141"/>
      <c r="B124" s="15"/>
      <c r="C124" s="15"/>
      <c r="D124" s="157"/>
      <c r="E124" s="158"/>
    </row>
    <row r="125" spans="1:5" ht="12.75">
      <c r="A125" s="141"/>
      <c r="B125" s="15"/>
      <c r="C125" s="15"/>
      <c r="D125" s="157"/>
      <c r="E125" s="158"/>
    </row>
    <row r="126" spans="1:5" ht="12.75">
      <c r="A126" s="141"/>
      <c r="B126" s="15"/>
      <c r="C126" s="15"/>
      <c r="D126" s="157"/>
      <c r="E126" s="158"/>
    </row>
    <row r="127" spans="1:5" ht="12.75">
      <c r="A127" s="141"/>
      <c r="B127" s="15"/>
      <c r="C127" s="15"/>
      <c r="D127" s="157"/>
      <c r="E127" s="158"/>
    </row>
    <row r="128" spans="1:5" ht="12.75">
      <c r="A128" s="141"/>
      <c r="B128" s="15"/>
      <c r="C128" s="15"/>
      <c r="D128" s="157"/>
      <c r="E128" s="158"/>
    </row>
    <row r="129" spans="1:5" ht="12.75">
      <c r="A129" s="141"/>
      <c r="B129" s="15"/>
      <c r="C129" s="15"/>
      <c r="D129" s="157"/>
      <c r="E129" s="158"/>
    </row>
    <row r="130" spans="1:5" ht="12.75">
      <c r="A130" s="141"/>
      <c r="B130" s="15"/>
      <c r="C130" s="15"/>
      <c r="D130" s="157"/>
      <c r="E130" s="158"/>
    </row>
    <row r="131" spans="1:5" ht="12.75">
      <c r="A131" s="141"/>
      <c r="B131" s="15"/>
      <c r="C131" s="15"/>
      <c r="D131" s="157"/>
      <c r="E131" s="158"/>
    </row>
    <row r="132" spans="1:5" ht="12.75">
      <c r="A132" s="141"/>
      <c r="B132" s="15"/>
      <c r="C132" s="15"/>
      <c r="D132" s="157"/>
      <c r="E132" s="158"/>
    </row>
    <row r="133" spans="1:5" ht="12.75">
      <c r="A133" s="141"/>
      <c r="B133" s="15"/>
      <c r="C133" s="15"/>
      <c r="D133" s="157"/>
      <c r="E133" s="158"/>
    </row>
    <row r="134" spans="1:5" ht="12.75">
      <c r="A134" s="141"/>
      <c r="B134" s="15"/>
      <c r="C134" s="15"/>
      <c r="D134" s="157"/>
      <c r="E134" s="158"/>
    </row>
    <row r="135" spans="1:5" ht="12.75">
      <c r="A135" s="141"/>
      <c r="B135" s="15"/>
      <c r="C135" s="15"/>
      <c r="D135" s="157"/>
      <c r="E135" s="158"/>
    </row>
    <row r="136" spans="1:5" ht="12.75">
      <c r="A136" s="141"/>
      <c r="B136" s="15"/>
      <c r="C136" s="15"/>
      <c r="D136" s="157"/>
      <c r="E136" s="158"/>
    </row>
    <row r="137" spans="1:5" ht="12.75">
      <c r="A137" s="141"/>
      <c r="B137" s="15"/>
      <c r="C137" s="15"/>
      <c r="D137" s="157"/>
      <c r="E137" s="158"/>
    </row>
    <row r="138" spans="1:5" ht="12.75">
      <c r="A138" s="141"/>
      <c r="B138" s="15"/>
      <c r="C138" s="15"/>
      <c r="D138" s="157"/>
      <c r="E138" s="158"/>
    </row>
    <row r="139" spans="1:5" ht="12.75">
      <c r="A139" s="141"/>
      <c r="B139" s="15"/>
      <c r="C139" s="15"/>
      <c r="D139" s="157"/>
      <c r="E139" s="158"/>
    </row>
    <row r="140" spans="1:5" ht="12.75">
      <c r="A140" s="141"/>
      <c r="B140" s="15"/>
      <c r="C140" s="15"/>
      <c r="D140" s="157"/>
      <c r="E140" s="158"/>
    </row>
    <row r="141" spans="1:5" ht="12.75">
      <c r="A141" s="141"/>
      <c r="B141" s="15"/>
      <c r="C141" s="15"/>
      <c r="D141" s="157"/>
      <c r="E141" s="158"/>
    </row>
    <row r="142" spans="1:5" ht="12.75">
      <c r="A142" s="141"/>
      <c r="B142" s="15"/>
      <c r="C142" s="15"/>
      <c r="D142" s="157"/>
      <c r="E142" s="158"/>
    </row>
    <row r="143" spans="1:5" ht="12.75">
      <c r="A143" s="141"/>
      <c r="B143" s="15"/>
      <c r="C143" s="15"/>
      <c r="D143" s="157"/>
      <c r="E143" s="158"/>
    </row>
    <row r="144" spans="1:5" ht="12.75">
      <c r="A144" s="141"/>
      <c r="B144" s="15"/>
      <c r="C144" s="15"/>
      <c r="D144" s="157"/>
      <c r="E144" s="158"/>
    </row>
    <row r="145" spans="1:5" ht="12.75">
      <c r="A145" s="141"/>
      <c r="B145" s="15"/>
      <c r="C145" s="15"/>
      <c r="D145" s="157"/>
      <c r="E145" s="158"/>
    </row>
    <row r="146" spans="1:5" ht="12.75">
      <c r="A146" s="141"/>
      <c r="B146" s="15"/>
      <c r="C146" s="15"/>
      <c r="D146" s="157"/>
      <c r="E146" s="158"/>
    </row>
    <row r="147" spans="1:5" ht="12.75">
      <c r="A147" s="141"/>
      <c r="B147" s="15"/>
      <c r="C147" s="15"/>
      <c r="D147" s="157"/>
      <c r="E147" s="158"/>
    </row>
    <row r="148" spans="1:5" ht="12.75">
      <c r="A148" s="141"/>
      <c r="B148" s="15"/>
      <c r="C148" s="15"/>
      <c r="D148" s="157"/>
      <c r="E148" s="158"/>
    </row>
    <row r="149" spans="1:5" ht="12.75">
      <c r="A149" s="141"/>
      <c r="B149" s="15"/>
      <c r="C149" s="15"/>
      <c r="D149" s="157"/>
      <c r="E149" s="158"/>
    </row>
    <row r="150" spans="1:5" ht="12.75">
      <c r="A150" s="141"/>
      <c r="B150" s="15"/>
      <c r="C150" s="15"/>
      <c r="D150" s="157"/>
      <c r="E150" s="158"/>
    </row>
    <row r="151" spans="1:5" ht="12.75">
      <c r="A151" s="141"/>
      <c r="B151" s="15"/>
      <c r="C151" s="15"/>
      <c r="D151" s="157"/>
      <c r="E151" s="158"/>
    </row>
    <row r="152" spans="1:5" ht="12.75">
      <c r="A152" s="141"/>
      <c r="B152" s="15"/>
      <c r="C152" s="15"/>
      <c r="D152" s="157"/>
      <c r="E152" s="158"/>
    </row>
    <row r="153" spans="1:5" ht="12.75">
      <c r="A153" s="141"/>
      <c r="B153" s="15"/>
      <c r="C153" s="15"/>
      <c r="D153" s="157"/>
      <c r="E153" s="158"/>
    </row>
    <row r="154" spans="1:5" ht="12.75">
      <c r="A154" s="141"/>
      <c r="B154" s="15"/>
      <c r="C154" s="15"/>
      <c r="D154" s="157"/>
      <c r="E154" s="158"/>
    </row>
    <row r="155" spans="1:5" ht="12.75">
      <c r="A155" s="141"/>
      <c r="B155" s="15"/>
      <c r="C155" s="15"/>
      <c r="D155" s="157"/>
      <c r="E155" s="158"/>
    </row>
    <row r="156" spans="1:5" ht="12.75">
      <c r="A156" s="141"/>
      <c r="B156" s="15"/>
      <c r="C156" s="15"/>
      <c r="D156" s="157"/>
      <c r="E156" s="158"/>
    </row>
    <row r="157" spans="1:5" ht="12.75">
      <c r="A157" s="141"/>
      <c r="B157" s="15"/>
      <c r="C157" s="15"/>
      <c r="D157" s="157"/>
      <c r="E157" s="158"/>
    </row>
    <row r="158" spans="1:5" ht="12.75">
      <c r="A158" s="141"/>
      <c r="B158" s="15"/>
      <c r="C158" s="15"/>
      <c r="D158" s="157"/>
      <c r="E158" s="158"/>
    </row>
    <row r="159" spans="1:5" ht="12.75">
      <c r="A159" s="141"/>
      <c r="B159" s="15"/>
      <c r="C159" s="15"/>
      <c r="D159" s="157"/>
      <c r="E159" s="158"/>
    </row>
    <row r="160" spans="1:5" ht="12.75">
      <c r="A160" s="141"/>
      <c r="B160" s="15"/>
      <c r="C160" s="15"/>
      <c r="D160" s="157"/>
      <c r="E160" s="158"/>
    </row>
    <row r="161" spans="1:5" ht="12.75">
      <c r="A161" s="141"/>
      <c r="B161" s="15"/>
      <c r="C161" s="15"/>
      <c r="D161" s="157"/>
      <c r="E161" s="158"/>
    </row>
    <row r="162" spans="1:5" ht="12.75">
      <c r="A162" s="141"/>
      <c r="B162" s="15"/>
      <c r="C162" s="15"/>
      <c r="D162" s="157"/>
      <c r="E162" s="158"/>
    </row>
    <row r="163" spans="1:5" ht="12.75">
      <c r="A163" s="141"/>
      <c r="B163" s="15"/>
      <c r="C163" s="15"/>
      <c r="D163" s="157"/>
      <c r="E163" s="158"/>
    </row>
    <row r="164" spans="1:5" ht="12.75">
      <c r="A164" s="141"/>
      <c r="B164" s="15"/>
      <c r="C164" s="15"/>
      <c r="D164" s="157"/>
      <c r="E164" s="158"/>
    </row>
    <row r="165" spans="1:5" ht="12.75">
      <c r="A165" s="141"/>
      <c r="B165" s="15"/>
      <c r="C165" s="15"/>
      <c r="D165" s="157"/>
      <c r="E165" s="158"/>
    </row>
    <row r="166" spans="1:5" ht="12.75">
      <c r="A166" s="141"/>
      <c r="B166" s="15"/>
      <c r="C166" s="15"/>
      <c r="D166" s="157"/>
      <c r="E166" s="158"/>
    </row>
    <row r="167" spans="1:5" ht="12.75">
      <c r="A167" s="141"/>
      <c r="B167" s="15"/>
      <c r="C167" s="15"/>
      <c r="D167" s="157"/>
      <c r="E167" s="158"/>
    </row>
    <row r="168" spans="1:5" ht="12.75">
      <c r="A168" s="141"/>
      <c r="B168" s="15"/>
      <c r="C168" s="15"/>
      <c r="D168" s="157"/>
      <c r="E168" s="158"/>
    </row>
    <row r="169" spans="1:5" ht="12.75">
      <c r="A169" s="141"/>
      <c r="B169" s="15"/>
      <c r="C169" s="15"/>
      <c r="D169" s="157"/>
      <c r="E169" s="158"/>
    </row>
    <row r="170" spans="1:5" ht="12.75">
      <c r="A170" s="141"/>
      <c r="B170" s="15"/>
      <c r="C170" s="15"/>
      <c r="D170" s="157"/>
      <c r="E170" s="158"/>
    </row>
    <row r="171" spans="1:5" ht="12.75">
      <c r="A171" s="141"/>
      <c r="B171" s="15"/>
      <c r="C171" s="15"/>
      <c r="D171" s="157"/>
      <c r="E171" s="158"/>
    </row>
    <row r="172" spans="1:5" ht="12.75">
      <c r="A172" s="141"/>
      <c r="B172" s="15"/>
      <c r="C172" s="15"/>
      <c r="D172" s="157"/>
      <c r="E172" s="158"/>
    </row>
    <row r="173" spans="1:5" ht="12.75">
      <c r="A173" s="141"/>
      <c r="B173" s="15"/>
      <c r="C173" s="15"/>
      <c r="D173" s="157"/>
      <c r="E173" s="158"/>
    </row>
    <row r="174" spans="1:5" ht="12.75">
      <c r="A174" s="141"/>
      <c r="B174" s="15"/>
      <c r="C174" s="15"/>
      <c r="D174" s="157"/>
      <c r="E174" s="158"/>
    </row>
    <row r="175" spans="1:5" ht="12.75">
      <c r="A175" s="141"/>
      <c r="B175" s="15"/>
      <c r="C175" s="15"/>
      <c r="D175" s="157"/>
      <c r="E175" s="158"/>
    </row>
    <row r="176" spans="1:5" ht="12.75">
      <c r="A176" s="141"/>
      <c r="B176" s="15"/>
      <c r="C176" s="15"/>
      <c r="D176" s="157"/>
      <c r="E176" s="158"/>
    </row>
    <row r="177" spans="1:5" ht="12.75">
      <c r="A177" s="141"/>
      <c r="B177" s="15"/>
      <c r="C177" s="15"/>
      <c r="D177" s="157"/>
      <c r="E177" s="158"/>
    </row>
    <row r="178" spans="1:5" ht="12.75">
      <c r="A178" s="141"/>
      <c r="B178" s="15"/>
      <c r="C178" s="15"/>
      <c r="D178" s="157"/>
      <c r="E178" s="158"/>
    </row>
    <row r="179" spans="1:5" ht="12.75">
      <c r="A179" s="141"/>
      <c r="B179" s="15"/>
      <c r="C179" s="15"/>
      <c r="D179" s="157"/>
      <c r="E179" s="158"/>
    </row>
    <row r="180" spans="1:5" ht="12.75">
      <c r="A180" s="141"/>
      <c r="B180" s="15"/>
      <c r="C180" s="15"/>
      <c r="D180" s="157"/>
      <c r="E180" s="158"/>
    </row>
    <row r="181" spans="1:5" ht="12.75">
      <c r="A181" s="141"/>
      <c r="B181" s="15"/>
      <c r="C181" s="15"/>
      <c r="D181" s="157"/>
      <c r="E181" s="158"/>
    </row>
    <row r="182" spans="1:5" ht="12.75">
      <c r="A182" s="141"/>
      <c r="B182" s="15"/>
      <c r="C182" s="15"/>
      <c r="D182" s="157"/>
      <c r="E182" s="158"/>
    </row>
    <row r="183" spans="1:5" ht="12.75">
      <c r="A183" s="141"/>
      <c r="B183" s="15"/>
      <c r="C183" s="15"/>
      <c r="D183" s="157"/>
      <c r="E183" s="158"/>
    </row>
    <row r="184" spans="1:5" ht="12.75">
      <c r="A184" s="141"/>
      <c r="B184" s="15"/>
      <c r="C184" s="15"/>
      <c r="D184" s="157"/>
      <c r="E184" s="158"/>
    </row>
    <row r="185" spans="1:5" ht="12.75">
      <c r="A185" s="141"/>
      <c r="B185" s="15"/>
      <c r="C185" s="15"/>
      <c r="D185" s="157"/>
      <c r="E185" s="158"/>
    </row>
    <row r="186" spans="1:5" ht="12.75">
      <c r="A186" s="141"/>
      <c r="B186" s="15"/>
      <c r="C186" s="15"/>
      <c r="D186" s="157"/>
      <c r="E186" s="158"/>
    </row>
    <row r="187" spans="1:5" ht="12.75">
      <c r="A187" s="141"/>
      <c r="B187" s="15"/>
      <c r="C187" s="15"/>
      <c r="D187" s="157"/>
      <c r="E187" s="158"/>
    </row>
    <row r="188" spans="1:5" ht="12.75">
      <c r="A188" s="141"/>
      <c r="B188" s="15"/>
      <c r="C188" s="15"/>
      <c r="D188" s="157"/>
      <c r="E188" s="158"/>
    </row>
    <row r="189" spans="1:5" ht="12.75">
      <c r="A189" s="141"/>
      <c r="B189" s="15"/>
      <c r="C189" s="15"/>
      <c r="D189" s="157"/>
      <c r="E189" s="158"/>
    </row>
    <row r="190" spans="1:5" ht="12.75">
      <c r="A190" s="141"/>
      <c r="B190" s="15"/>
      <c r="C190" s="15"/>
      <c r="D190" s="157"/>
      <c r="E190" s="158"/>
    </row>
    <row r="191" spans="1:5" ht="12.75">
      <c r="A191" s="141"/>
      <c r="B191" s="15"/>
      <c r="C191" s="15"/>
      <c r="D191" s="157"/>
      <c r="E191" s="158"/>
    </row>
    <row r="192" spans="1:5" ht="12.75">
      <c r="A192" s="141"/>
      <c r="B192" s="15"/>
      <c r="C192" s="15"/>
      <c r="D192" s="157"/>
      <c r="E192" s="158"/>
    </row>
    <row r="193" spans="1:5" ht="12.75">
      <c r="A193" s="141"/>
      <c r="B193" s="15"/>
      <c r="C193" s="15"/>
      <c r="D193" s="157"/>
      <c r="E193" s="158"/>
    </row>
    <row r="194" spans="1:5" ht="12.75">
      <c r="A194" s="141"/>
      <c r="B194" s="15"/>
      <c r="C194" s="15"/>
      <c r="D194" s="157"/>
      <c r="E194" s="158"/>
    </row>
    <row r="195" spans="1:5" ht="12.75">
      <c r="A195" s="141"/>
      <c r="B195" s="15"/>
      <c r="C195" s="15"/>
      <c r="D195" s="157"/>
      <c r="E195" s="158"/>
    </row>
    <row r="196" spans="1:5" ht="12.75">
      <c r="A196" s="141"/>
      <c r="B196" s="15"/>
      <c r="C196" s="15"/>
      <c r="D196" s="157"/>
      <c r="E196" s="158"/>
    </row>
    <row r="197" spans="1:5" ht="12.75">
      <c r="A197" s="141"/>
      <c r="B197" s="15"/>
      <c r="C197" s="15"/>
      <c r="D197" s="157"/>
      <c r="E197" s="158"/>
    </row>
    <row r="198" spans="1:5" ht="12.75">
      <c r="A198" s="141"/>
      <c r="B198" s="15"/>
      <c r="C198" s="15"/>
      <c r="D198" s="157"/>
      <c r="E198" s="158"/>
    </row>
    <row r="199" spans="1:5" ht="12.75">
      <c r="A199" s="141"/>
      <c r="B199" s="15"/>
      <c r="C199" s="15"/>
      <c r="D199" s="157"/>
      <c r="E199" s="158"/>
    </row>
    <row r="200" spans="1:5" ht="12.75">
      <c r="A200" s="141"/>
      <c r="B200" s="15"/>
      <c r="C200" s="15"/>
      <c r="D200" s="157"/>
      <c r="E200" s="158"/>
    </row>
    <row r="201" spans="1:5" ht="12.75">
      <c r="A201" s="141"/>
      <c r="B201" s="15"/>
      <c r="C201" s="15"/>
      <c r="D201" s="157"/>
      <c r="E201" s="158"/>
    </row>
    <row r="202" spans="1:5" ht="12.75">
      <c r="A202" s="141"/>
      <c r="B202" s="15"/>
      <c r="C202" s="15"/>
      <c r="D202" s="157"/>
      <c r="E202" s="158"/>
    </row>
    <row r="203" spans="1:5" ht="12.75">
      <c r="A203" s="141"/>
      <c r="B203" s="15"/>
      <c r="C203" s="15"/>
      <c r="D203" s="157"/>
      <c r="E203" s="158"/>
    </row>
    <row r="204" spans="1:5" ht="12.75">
      <c r="A204" s="141"/>
      <c r="B204" s="15"/>
      <c r="C204" s="15"/>
      <c r="D204" s="157"/>
      <c r="E204" s="158"/>
    </row>
    <row r="205" spans="1:5" ht="12.75">
      <c r="A205" s="141"/>
      <c r="B205" s="15"/>
      <c r="C205" s="15"/>
      <c r="D205" s="157"/>
      <c r="E205" s="158"/>
    </row>
    <row r="206" spans="1:5" ht="12.75">
      <c r="A206" s="141"/>
      <c r="B206" s="15"/>
      <c r="C206" s="15"/>
      <c r="D206" s="157"/>
      <c r="E206" s="158"/>
    </row>
    <row r="207" spans="1:5" ht="12.75">
      <c r="A207" s="141"/>
      <c r="B207" s="15"/>
      <c r="C207" s="15"/>
      <c r="D207" s="157"/>
      <c r="E207" s="158"/>
    </row>
    <row r="208" spans="1:5" ht="12.75">
      <c r="A208" s="141"/>
      <c r="B208" s="15"/>
      <c r="C208" s="15"/>
      <c r="D208" s="157"/>
      <c r="E208" s="158"/>
    </row>
    <row r="209" spans="1:5" ht="12.75">
      <c r="A209" s="141"/>
      <c r="B209" s="15"/>
      <c r="C209" s="15"/>
      <c r="D209" s="157"/>
      <c r="E209" s="158"/>
    </row>
    <row r="210" spans="1:5" ht="12.75">
      <c r="A210" s="141"/>
      <c r="B210" s="15"/>
      <c r="C210" s="15"/>
      <c r="D210" s="157"/>
      <c r="E210" s="158"/>
    </row>
    <row r="211" spans="1:5" ht="12.75">
      <c r="A211" s="141"/>
      <c r="B211" s="15"/>
      <c r="C211" s="15"/>
      <c r="D211" s="157"/>
      <c r="E211" s="158"/>
    </row>
    <row r="212" spans="1:5" ht="12.75">
      <c r="A212" s="141"/>
      <c r="B212" s="15"/>
      <c r="C212" s="15"/>
      <c r="D212" s="157"/>
      <c r="E212" s="158"/>
    </row>
    <row r="213" spans="1:5" ht="12.75">
      <c r="A213" s="141"/>
      <c r="B213" s="15"/>
      <c r="C213" s="15"/>
      <c r="D213" s="157"/>
      <c r="E213" s="158"/>
    </row>
    <row r="214" spans="1:5" ht="12.75">
      <c r="A214" s="141"/>
      <c r="B214" s="15"/>
      <c r="C214" s="15"/>
      <c r="D214" s="157"/>
      <c r="E214" s="158"/>
    </row>
    <row r="215" spans="1:5" ht="12.75">
      <c r="A215" s="141"/>
      <c r="B215" s="15"/>
      <c r="C215" s="15"/>
      <c r="D215" s="157"/>
      <c r="E215" s="158"/>
    </row>
    <row r="216" spans="1:5" ht="12.75">
      <c r="A216" s="141"/>
      <c r="B216" s="15"/>
      <c r="C216" s="15"/>
      <c r="D216" s="157"/>
      <c r="E216" s="158"/>
    </row>
    <row r="217" spans="1:5" ht="12.75">
      <c r="A217" s="141"/>
      <c r="B217" s="15"/>
      <c r="C217" s="15"/>
      <c r="D217" s="157"/>
      <c r="E217" s="158"/>
    </row>
    <row r="218" spans="1:5" ht="12.75">
      <c r="A218" s="141"/>
      <c r="B218" s="15"/>
      <c r="C218" s="15"/>
      <c r="D218" s="157"/>
      <c r="E218" s="158"/>
    </row>
    <row r="219" spans="1:5" ht="12.75">
      <c r="A219" s="141"/>
      <c r="B219" s="15"/>
      <c r="C219" s="15"/>
      <c r="D219" s="157"/>
      <c r="E219" s="158"/>
    </row>
    <row r="220" spans="1:5" ht="12.75">
      <c r="A220" s="141"/>
      <c r="B220" s="15"/>
      <c r="C220" s="15"/>
      <c r="D220" s="157"/>
      <c r="E220" s="158"/>
    </row>
    <row r="221" spans="1:5" ht="12.75">
      <c r="A221" s="141"/>
      <c r="B221" s="15"/>
      <c r="C221" s="15"/>
      <c r="D221" s="157"/>
      <c r="E221" s="158"/>
    </row>
    <row r="222" spans="1:5" ht="12.75">
      <c r="A222" s="141"/>
      <c r="B222" s="15"/>
      <c r="C222" s="15"/>
      <c r="D222" s="157"/>
      <c r="E222" s="158"/>
    </row>
    <row r="223" spans="1:5" ht="12.75">
      <c r="A223" s="141"/>
      <c r="B223" s="15"/>
      <c r="C223" s="15"/>
      <c r="D223" s="157"/>
      <c r="E223" s="158"/>
    </row>
    <row r="224" spans="1:5" ht="12.75">
      <c r="A224" s="141"/>
      <c r="B224" s="15"/>
      <c r="C224" s="15"/>
      <c r="D224" s="157"/>
      <c r="E224" s="158"/>
    </row>
    <row r="225" spans="1:5" ht="12.75">
      <c r="A225" s="141"/>
      <c r="B225" s="15"/>
      <c r="C225" s="15"/>
      <c r="D225" s="157"/>
      <c r="E225" s="158"/>
    </row>
    <row r="226" spans="1:5" ht="12.75">
      <c r="A226" s="141"/>
      <c r="B226" s="15"/>
      <c r="C226" s="15"/>
      <c r="D226" s="157"/>
      <c r="E226" s="158"/>
    </row>
    <row r="227" spans="1:5" ht="12.75">
      <c r="A227" s="141"/>
      <c r="B227" s="15"/>
      <c r="C227" s="15"/>
      <c r="D227" s="157"/>
      <c r="E227" s="158"/>
    </row>
    <row r="228" spans="1:5" ht="12.75">
      <c r="A228" s="141"/>
      <c r="B228" s="15"/>
      <c r="C228" s="15"/>
      <c r="D228" s="157"/>
      <c r="E228" s="158"/>
    </row>
    <row r="229" spans="1:5" ht="12.75">
      <c r="A229" s="141"/>
      <c r="B229" s="15"/>
      <c r="C229" s="15"/>
      <c r="D229" s="157"/>
      <c r="E229" s="158"/>
    </row>
    <row r="230" spans="1:5" ht="12.75">
      <c r="A230" s="141"/>
      <c r="B230" s="15"/>
      <c r="C230" s="15"/>
      <c r="D230" s="157"/>
      <c r="E230" s="158"/>
    </row>
    <row r="231" spans="1:5" ht="12.75">
      <c r="A231" s="141"/>
      <c r="B231" s="15"/>
      <c r="C231" s="15"/>
      <c r="D231" s="157"/>
      <c r="E231" s="158"/>
    </row>
    <row r="232" spans="1:5" ht="12.75">
      <c r="A232" s="141"/>
      <c r="B232" s="15"/>
      <c r="C232" s="15"/>
      <c r="D232" s="157"/>
      <c r="E232" s="158"/>
    </row>
    <row r="233" spans="1:5" ht="12.75">
      <c r="A233" s="141"/>
      <c r="B233" s="15"/>
      <c r="C233" s="15"/>
      <c r="D233" s="157"/>
      <c r="E233" s="158"/>
    </row>
    <row r="234" spans="1:5" ht="12.75">
      <c r="A234" s="141"/>
      <c r="B234" s="15"/>
      <c r="C234" s="15"/>
      <c r="D234" s="157"/>
      <c r="E234" s="158"/>
    </row>
    <row r="235" spans="1:5" ht="12.75">
      <c r="A235" s="141"/>
      <c r="B235" s="15"/>
      <c r="C235" s="15"/>
      <c r="D235" s="157"/>
      <c r="E235" s="158"/>
    </row>
    <row r="236" spans="1:5" ht="12.75">
      <c r="A236" s="141"/>
      <c r="B236" s="15"/>
      <c r="C236" s="15"/>
      <c r="D236" s="157"/>
      <c r="E236" s="158"/>
    </row>
    <row r="237" spans="1:5" ht="12.75">
      <c r="A237" s="141"/>
      <c r="B237" s="15"/>
      <c r="C237" s="15"/>
      <c r="D237" s="157"/>
      <c r="E237" s="158"/>
    </row>
    <row r="238" spans="1:5" ht="12.75">
      <c r="A238" s="141"/>
      <c r="B238" s="15"/>
      <c r="C238" s="15"/>
      <c r="D238" s="157"/>
      <c r="E238" s="158"/>
    </row>
    <row r="239" spans="1:5" ht="12.75">
      <c r="A239" s="141"/>
      <c r="B239" s="15"/>
      <c r="C239" s="15"/>
      <c r="D239" s="157"/>
      <c r="E239" s="158"/>
    </row>
    <row r="240" spans="1:5" ht="12.75">
      <c r="A240" s="141"/>
      <c r="B240" s="15"/>
      <c r="C240" s="15"/>
      <c r="D240" s="157"/>
      <c r="E240" s="158"/>
    </row>
    <row r="241" spans="1:5" ht="12.75">
      <c r="A241" s="141"/>
      <c r="B241" s="15"/>
      <c r="C241" s="15"/>
      <c r="D241" s="157"/>
      <c r="E241" s="158"/>
    </row>
    <row r="242" spans="1:5" ht="12.75">
      <c r="A242" s="141"/>
      <c r="B242" s="15"/>
      <c r="C242" s="15"/>
      <c r="D242" s="157"/>
      <c r="E242" s="158"/>
    </row>
    <row r="243" spans="1:5" ht="12.75">
      <c r="A243" s="141"/>
      <c r="B243" s="15"/>
      <c r="C243" s="15"/>
      <c r="D243" s="157"/>
      <c r="E243" s="158"/>
    </row>
    <row r="244" spans="1:5" ht="12.75">
      <c r="A244" s="141"/>
      <c r="B244" s="15"/>
      <c r="C244" s="15"/>
      <c r="D244" s="157"/>
      <c r="E244" s="158"/>
    </row>
    <row r="245" spans="1:5" ht="12.75">
      <c r="A245" s="141"/>
      <c r="B245" s="15"/>
      <c r="C245" s="15"/>
      <c r="D245" s="157"/>
      <c r="E245" s="158"/>
    </row>
    <row r="246" spans="1:5" ht="12.75">
      <c r="A246" s="141"/>
      <c r="B246" s="15"/>
      <c r="C246" s="15"/>
      <c r="D246" s="157"/>
      <c r="E246" s="158"/>
    </row>
    <row r="247" spans="1:5" ht="12.75">
      <c r="A247" s="141"/>
      <c r="B247" s="15"/>
      <c r="C247" s="15"/>
      <c r="D247" s="157"/>
      <c r="E247" s="158"/>
    </row>
    <row r="248" spans="1:5" ht="12.75">
      <c r="A248" s="141"/>
      <c r="B248" s="15"/>
      <c r="C248" s="15"/>
      <c r="D248" s="157"/>
      <c r="E248" s="158"/>
    </row>
    <row r="249" spans="1:5" ht="12.75">
      <c r="A249" s="141"/>
      <c r="B249" s="15"/>
      <c r="C249" s="15"/>
      <c r="D249" s="157"/>
      <c r="E249" s="158"/>
    </row>
    <row r="250" spans="1:5" ht="12.75">
      <c r="A250" s="141"/>
      <c r="B250" s="15"/>
      <c r="C250" s="15"/>
      <c r="D250" s="157"/>
      <c r="E250" s="158"/>
    </row>
    <row r="251" spans="1:5" ht="12.75">
      <c r="A251" s="141"/>
      <c r="B251" s="15"/>
      <c r="C251" s="15"/>
      <c r="D251" s="157"/>
      <c r="E251" s="158"/>
    </row>
    <row r="252" spans="1:5" ht="12.75">
      <c r="A252" s="141"/>
      <c r="B252" s="15"/>
      <c r="C252" s="15"/>
      <c r="D252" s="157"/>
      <c r="E252" s="158"/>
    </row>
    <row r="253" spans="1:5" ht="12.75">
      <c r="A253" s="141"/>
      <c r="B253" s="15"/>
      <c r="C253" s="15"/>
      <c r="D253" s="157"/>
      <c r="E253" s="158"/>
    </row>
    <row r="254" spans="1:5" ht="12.75">
      <c r="A254" s="141"/>
      <c r="B254" s="15"/>
      <c r="C254" s="15"/>
      <c r="D254" s="157"/>
      <c r="E254" s="158"/>
    </row>
    <row r="255" spans="1:5" ht="12.75">
      <c r="A255" s="141"/>
      <c r="B255" s="15"/>
      <c r="C255" s="15"/>
      <c r="D255" s="157"/>
      <c r="E255" s="158"/>
    </row>
    <row r="256" spans="1:5" ht="12.75">
      <c r="A256" s="141"/>
      <c r="B256" s="15"/>
      <c r="C256" s="15"/>
      <c r="D256" s="157"/>
      <c r="E256" s="158"/>
    </row>
    <row r="257" spans="1:5" ht="12.75">
      <c r="A257" s="141"/>
      <c r="B257" s="15"/>
      <c r="C257" s="15"/>
      <c r="D257" s="157"/>
      <c r="E257" s="158"/>
    </row>
    <row r="258" spans="1:5" ht="12.75">
      <c r="A258" s="141"/>
      <c r="B258" s="15"/>
      <c r="C258" s="15"/>
      <c r="D258" s="157"/>
      <c r="E258" s="158"/>
    </row>
    <row r="259" spans="1:5" ht="12.75">
      <c r="A259" s="141"/>
      <c r="B259" s="15"/>
      <c r="C259" s="15"/>
      <c r="D259" s="157"/>
      <c r="E259" s="158"/>
    </row>
    <row r="260" spans="1:5" ht="12.75">
      <c r="A260" s="141"/>
      <c r="B260" s="15"/>
      <c r="C260" s="15"/>
      <c r="D260" s="157"/>
      <c r="E260" s="158"/>
    </row>
    <row r="261" spans="1:5" ht="12.75">
      <c r="A261" s="141"/>
      <c r="B261" s="15"/>
      <c r="C261" s="15"/>
      <c r="D261" s="157"/>
      <c r="E261" s="158"/>
    </row>
    <row r="262" spans="1:5" ht="12.75">
      <c r="A262" s="141"/>
      <c r="B262" s="15"/>
      <c r="C262" s="15"/>
      <c r="D262" s="157"/>
      <c r="E262" s="158"/>
    </row>
    <row r="263" spans="1:5" ht="12.75">
      <c r="A263" s="141"/>
      <c r="B263" s="15"/>
      <c r="C263" s="15"/>
      <c r="D263" s="157"/>
      <c r="E263" s="158"/>
    </row>
    <row r="264" spans="1:5" ht="12.75">
      <c r="A264" s="141"/>
      <c r="B264" s="15"/>
      <c r="C264" s="15"/>
      <c r="D264" s="157"/>
      <c r="E264" s="158"/>
    </row>
    <row r="265" spans="1:5" ht="12.75">
      <c r="A265" s="141"/>
      <c r="B265" s="15"/>
      <c r="C265" s="15"/>
      <c r="D265" s="157"/>
      <c r="E265" s="158"/>
    </row>
    <row r="266" spans="1:5" ht="12.75">
      <c r="A266" s="141"/>
      <c r="B266" s="15"/>
      <c r="C266" s="15"/>
      <c r="D266" s="157"/>
      <c r="E266" s="158"/>
    </row>
    <row r="267" spans="1:5" ht="12.75">
      <c r="A267" s="141"/>
      <c r="B267" s="15"/>
      <c r="C267" s="15"/>
      <c r="D267" s="157"/>
      <c r="E267" s="158"/>
    </row>
    <row r="268" spans="1:5" ht="12.75">
      <c r="A268" s="141"/>
      <c r="B268" s="15"/>
      <c r="C268" s="15"/>
      <c r="D268" s="157"/>
      <c r="E268" s="158"/>
    </row>
    <row r="269" spans="1:5" ht="12.75">
      <c r="A269" s="141"/>
      <c r="B269" s="15"/>
      <c r="C269" s="15"/>
      <c r="D269" s="157"/>
      <c r="E269" s="158"/>
    </row>
    <row r="270" spans="1:5" ht="12.75">
      <c r="A270" s="141"/>
      <c r="B270" s="15"/>
      <c r="C270" s="15"/>
      <c r="D270" s="157"/>
      <c r="E270" s="158"/>
    </row>
    <row r="271" spans="1:5" ht="12.75">
      <c r="A271" s="141"/>
      <c r="B271" s="15"/>
      <c r="C271" s="15"/>
      <c r="D271" s="157"/>
      <c r="E271" s="158"/>
    </row>
    <row r="272" spans="1:5" ht="12.75">
      <c r="A272" s="141"/>
      <c r="B272" s="15"/>
      <c r="C272" s="15"/>
      <c r="D272" s="157"/>
      <c r="E272" s="158"/>
    </row>
    <row r="273" spans="1:5" ht="12.75">
      <c r="A273" s="141"/>
      <c r="B273" s="15"/>
      <c r="C273" s="15"/>
      <c r="D273" s="157"/>
      <c r="E273" s="158"/>
    </row>
    <row r="274" spans="1:5" ht="12.75">
      <c r="A274" s="141"/>
      <c r="B274" s="15"/>
      <c r="C274" s="15"/>
      <c r="D274" s="157"/>
      <c r="E274" s="158"/>
    </row>
    <row r="275" spans="1:5" ht="12.75">
      <c r="A275" s="141"/>
      <c r="B275" s="15"/>
      <c r="C275" s="15"/>
      <c r="D275" s="157"/>
      <c r="E275" s="158"/>
    </row>
    <row r="276" spans="1:5" ht="12.75">
      <c r="A276" s="141"/>
      <c r="B276" s="15"/>
      <c r="C276" s="15"/>
      <c r="D276" s="157"/>
      <c r="E276" s="158"/>
    </row>
    <row r="277" spans="1:5" ht="12.75">
      <c r="A277" s="141"/>
      <c r="B277" s="15"/>
      <c r="C277" s="15"/>
      <c r="D277" s="157"/>
      <c r="E277" s="158"/>
    </row>
    <row r="278" spans="1:5" ht="12.75">
      <c r="A278" s="141"/>
      <c r="B278" s="15"/>
      <c r="C278" s="15"/>
      <c r="D278" s="157"/>
      <c r="E278" s="158"/>
    </row>
    <row r="279" spans="1:5" ht="12.75">
      <c r="A279" s="141"/>
      <c r="B279" s="15"/>
      <c r="C279" s="15"/>
      <c r="D279" s="157"/>
      <c r="E279" s="158"/>
    </row>
    <row r="280" spans="1:5" ht="12.75">
      <c r="A280" s="141"/>
      <c r="B280" s="15"/>
      <c r="C280" s="15"/>
      <c r="D280" s="157"/>
      <c r="E280" s="158"/>
    </row>
    <row r="281" spans="1:5" ht="12.75">
      <c r="A281" s="141"/>
      <c r="B281" s="15"/>
      <c r="C281" s="15"/>
      <c r="D281" s="157"/>
      <c r="E281" s="158"/>
    </row>
    <row r="282" spans="1:5" ht="12.75">
      <c r="A282" s="141"/>
      <c r="B282" s="15"/>
      <c r="C282" s="15"/>
      <c r="D282" s="157"/>
      <c r="E282" s="158"/>
    </row>
    <row r="283" spans="1:5" ht="12.75">
      <c r="A283" s="141"/>
      <c r="B283" s="15"/>
      <c r="C283" s="15"/>
      <c r="D283" s="157"/>
      <c r="E283" s="158"/>
    </row>
    <row r="284" spans="1:5" ht="12.75">
      <c r="A284" s="141"/>
      <c r="B284" s="15"/>
      <c r="C284" s="15"/>
      <c r="D284" s="157"/>
      <c r="E284" s="158"/>
    </row>
    <row r="285" spans="1:5" ht="12.75">
      <c r="A285" s="141"/>
      <c r="B285" s="15"/>
      <c r="C285" s="15"/>
      <c r="D285" s="157"/>
      <c r="E285" s="158"/>
    </row>
    <row r="286" spans="1:5" ht="12.75">
      <c r="A286" s="141"/>
      <c r="B286" s="15"/>
      <c r="C286" s="15"/>
      <c r="D286" s="157"/>
      <c r="E286" s="158"/>
    </row>
    <row r="287" spans="1:5" ht="12.75">
      <c r="A287" s="141"/>
      <c r="B287" s="15"/>
      <c r="C287" s="15"/>
      <c r="D287" s="157"/>
      <c r="E287" s="158"/>
    </row>
    <row r="288" spans="1:5" ht="12.75">
      <c r="A288" s="141"/>
      <c r="B288" s="15"/>
      <c r="C288" s="15"/>
      <c r="D288" s="157"/>
      <c r="E288" s="158"/>
    </row>
    <row r="289" spans="1:5" ht="12.75">
      <c r="A289" s="141"/>
      <c r="B289" s="15"/>
      <c r="C289" s="15"/>
      <c r="D289" s="157"/>
      <c r="E289" s="158"/>
    </row>
    <row r="290" spans="1:5" ht="12.75">
      <c r="A290" s="141"/>
      <c r="B290" s="15"/>
      <c r="C290" s="15"/>
      <c r="D290" s="157"/>
      <c r="E290" s="158"/>
    </row>
    <row r="291" spans="1:5" ht="12.75">
      <c r="A291" s="141"/>
      <c r="B291" s="15"/>
      <c r="C291" s="15"/>
      <c r="D291" s="157"/>
      <c r="E291" s="158"/>
    </row>
    <row r="292" spans="1:5" ht="12.75">
      <c r="A292" s="141"/>
      <c r="B292" s="15"/>
      <c r="C292" s="15"/>
      <c r="D292" s="157"/>
      <c r="E292" s="158"/>
    </row>
    <row r="293" spans="1:5" ht="12.75">
      <c r="A293" s="141"/>
      <c r="B293" s="15"/>
      <c r="C293" s="15"/>
      <c r="D293" s="157"/>
      <c r="E293" s="158"/>
    </row>
    <row r="294" spans="1:5" ht="12.75">
      <c r="A294" s="141"/>
      <c r="B294" s="15"/>
      <c r="C294" s="15"/>
      <c r="D294" s="157"/>
      <c r="E294" s="158"/>
    </row>
    <row r="295" spans="1:5" ht="12.75">
      <c r="A295" s="141"/>
      <c r="B295" s="15"/>
      <c r="C295" s="15"/>
      <c r="D295" s="157"/>
      <c r="E295" s="158"/>
    </row>
    <row r="296" spans="1:5" ht="12.75">
      <c r="A296" s="141"/>
      <c r="B296" s="15"/>
      <c r="C296" s="15"/>
      <c r="D296" s="157"/>
      <c r="E296" s="158"/>
    </row>
    <row r="297" spans="1:5" ht="12.75">
      <c r="A297" s="141"/>
      <c r="B297" s="15"/>
      <c r="C297" s="15"/>
      <c r="D297" s="157"/>
      <c r="E297" s="158"/>
    </row>
    <row r="298" spans="1:5" ht="12.75">
      <c r="A298" s="141"/>
      <c r="B298" s="15"/>
      <c r="C298" s="15"/>
      <c r="D298" s="157"/>
      <c r="E298" s="158"/>
    </row>
    <row r="299" spans="1:5" ht="12.75">
      <c r="A299" s="141"/>
      <c r="B299" s="15"/>
      <c r="C299" s="15"/>
      <c r="D299" s="157"/>
      <c r="E299" s="158"/>
    </row>
    <row r="300" spans="1:5" ht="12.75">
      <c r="A300" s="141"/>
      <c r="B300" s="15"/>
      <c r="C300" s="15"/>
      <c r="D300" s="157"/>
      <c r="E300" s="158"/>
    </row>
    <row r="301" spans="1:5" ht="12.75">
      <c r="A301" s="141"/>
      <c r="B301" s="15"/>
      <c r="C301" s="15"/>
      <c r="D301" s="157"/>
      <c r="E301" s="158"/>
    </row>
    <row r="302" spans="1:5" ht="12.75">
      <c r="A302" s="141"/>
      <c r="B302" s="15"/>
      <c r="C302" s="15"/>
      <c r="D302" s="157"/>
      <c r="E302" s="158"/>
    </row>
    <row r="303" spans="1:5" ht="12.75">
      <c r="A303" s="141"/>
      <c r="B303" s="15"/>
      <c r="C303" s="15"/>
      <c r="D303" s="157"/>
      <c r="E303" s="158"/>
    </row>
    <row r="304" spans="1:5" ht="12.75">
      <c r="A304" s="141"/>
      <c r="B304" s="15"/>
      <c r="C304" s="15"/>
      <c r="D304" s="157"/>
      <c r="E304" s="158"/>
    </row>
    <row r="305" spans="1:5" ht="12.75">
      <c r="A305" s="141"/>
      <c r="B305" s="15"/>
      <c r="C305" s="15"/>
      <c r="D305" s="157"/>
      <c r="E305" s="158"/>
    </row>
    <row r="306" spans="1:5" ht="12.75">
      <c r="A306" s="141"/>
      <c r="B306" s="15"/>
      <c r="C306" s="15"/>
      <c r="D306" s="157"/>
      <c r="E306" s="158"/>
    </row>
    <row r="307" spans="1:5" ht="12.75">
      <c r="A307" s="141"/>
      <c r="B307" s="15"/>
      <c r="C307" s="15"/>
      <c r="D307" s="157"/>
      <c r="E307" s="158"/>
    </row>
    <row r="308" spans="1:5" ht="12.75">
      <c r="A308" s="141"/>
      <c r="B308" s="15"/>
      <c r="C308" s="15"/>
      <c r="D308" s="157"/>
      <c r="E308" s="158"/>
    </row>
    <row r="309" spans="1:5" ht="12.75">
      <c r="A309" s="141"/>
      <c r="B309" s="15"/>
      <c r="C309" s="15"/>
      <c r="D309" s="157"/>
      <c r="E309" s="158"/>
    </row>
    <row r="310" spans="1:5" ht="12.75">
      <c r="A310" s="141"/>
      <c r="B310" s="15"/>
      <c r="C310" s="15"/>
      <c r="D310" s="157"/>
      <c r="E310" s="158"/>
    </row>
    <row r="311" spans="1:5" ht="12.75">
      <c r="A311" s="141"/>
      <c r="B311" s="15"/>
      <c r="C311" s="15"/>
      <c r="D311" s="157"/>
      <c r="E311" s="158"/>
    </row>
    <row r="312" spans="1:5" ht="12.75">
      <c r="A312" s="141"/>
      <c r="B312" s="15"/>
      <c r="C312" s="15"/>
      <c r="D312" s="157"/>
      <c r="E312" s="158"/>
    </row>
    <row r="313" spans="1:5" ht="12.75">
      <c r="A313" s="141"/>
      <c r="B313" s="15"/>
      <c r="C313" s="15"/>
      <c r="D313" s="157"/>
      <c r="E313" s="158"/>
    </row>
    <row r="314" spans="1:5" ht="12.75">
      <c r="A314" s="141"/>
      <c r="B314" s="15"/>
      <c r="C314" s="15"/>
      <c r="D314" s="157"/>
      <c r="E314" s="158"/>
    </row>
    <row r="315" spans="1:5" ht="12.75">
      <c r="A315" s="141"/>
      <c r="B315" s="15"/>
      <c r="C315" s="15"/>
      <c r="D315" s="157"/>
      <c r="E315" s="158"/>
    </row>
    <row r="316" spans="1:5" ht="12.75">
      <c r="A316" s="141"/>
      <c r="B316" s="15"/>
      <c r="C316" s="15"/>
      <c r="D316" s="157"/>
      <c r="E316" s="158"/>
    </row>
    <row r="317" spans="1:5" ht="12.75">
      <c r="A317" s="141"/>
      <c r="B317" s="15"/>
      <c r="C317" s="15"/>
      <c r="D317" s="157"/>
      <c r="E317" s="158"/>
    </row>
    <row r="318" spans="1:5" ht="12.75">
      <c r="A318" s="141"/>
      <c r="B318" s="15"/>
      <c r="C318" s="15"/>
      <c r="D318" s="157"/>
      <c r="E318" s="158"/>
    </row>
    <row r="319" spans="1:5" ht="12.75">
      <c r="A319" s="141"/>
      <c r="B319" s="15"/>
      <c r="C319" s="15"/>
      <c r="D319" s="157"/>
      <c r="E319" s="158"/>
    </row>
    <row r="320" spans="1:5" ht="12.75">
      <c r="A320" s="141"/>
      <c r="B320" s="15"/>
      <c r="C320" s="15"/>
      <c r="D320" s="157"/>
      <c r="E320" s="158"/>
    </row>
    <row r="321" spans="1:5" ht="12.75">
      <c r="A321" s="141"/>
      <c r="B321" s="15"/>
      <c r="C321" s="15"/>
      <c r="D321" s="157"/>
      <c r="E321" s="158"/>
    </row>
    <row r="322" spans="1:5" ht="12.75">
      <c r="A322" s="141"/>
      <c r="B322" s="15"/>
      <c r="C322" s="15"/>
      <c r="D322" s="157"/>
      <c r="E322" s="158"/>
    </row>
    <row r="323" spans="1:5" ht="12.75">
      <c r="A323" s="141"/>
      <c r="B323" s="15"/>
      <c r="C323" s="15"/>
      <c r="D323" s="157"/>
      <c r="E323" s="158"/>
    </row>
    <row r="324" spans="1:5" ht="12.75">
      <c r="A324" s="141"/>
      <c r="B324" s="15"/>
      <c r="C324" s="15"/>
      <c r="D324" s="157"/>
      <c r="E324" s="158"/>
    </row>
    <row r="325" spans="1:5" ht="12.75">
      <c r="A325" s="141"/>
      <c r="B325" s="15"/>
      <c r="C325" s="15"/>
      <c r="D325" s="157"/>
      <c r="E325" s="158"/>
    </row>
    <row r="326" spans="1:5" ht="12.75">
      <c r="A326" s="141"/>
      <c r="B326" s="15"/>
      <c r="C326" s="15"/>
      <c r="D326" s="157"/>
      <c r="E326" s="158"/>
    </row>
    <row r="327" spans="1:5" ht="12.75">
      <c r="A327" s="141"/>
      <c r="B327" s="15"/>
      <c r="C327" s="15"/>
      <c r="D327" s="157"/>
      <c r="E327" s="158"/>
    </row>
    <row r="328" spans="1:5" ht="12.75">
      <c r="A328" s="141"/>
      <c r="B328" s="15"/>
      <c r="C328" s="15"/>
      <c r="D328" s="157"/>
      <c r="E328" s="158"/>
    </row>
    <row r="329" spans="1:5" ht="12.75">
      <c r="A329" s="141"/>
      <c r="B329" s="15"/>
      <c r="C329" s="15"/>
      <c r="D329" s="157"/>
      <c r="E329" s="158"/>
    </row>
    <row r="330" spans="1:5" ht="12.75">
      <c r="A330" s="141"/>
      <c r="B330" s="15"/>
      <c r="C330" s="15"/>
      <c r="D330" s="157"/>
      <c r="E330" s="158"/>
    </row>
    <row r="331" spans="1:5" ht="12.75">
      <c r="A331" s="141"/>
      <c r="B331" s="15"/>
      <c r="C331" s="15"/>
      <c r="D331" s="157"/>
      <c r="E331" s="158"/>
    </row>
    <row r="332" spans="1:5" ht="12.75">
      <c r="A332" s="141"/>
      <c r="B332" s="15"/>
      <c r="C332" s="15"/>
      <c r="D332" s="157"/>
      <c r="E332" s="158"/>
    </row>
    <row r="333" spans="1:5" ht="12.75">
      <c r="A333" s="141"/>
      <c r="B333" s="15"/>
      <c r="C333" s="15"/>
      <c r="D333" s="157"/>
      <c r="E333" s="158"/>
    </row>
    <row r="334" spans="1:5" ht="12.75">
      <c r="A334" s="141"/>
      <c r="B334" s="15"/>
      <c r="C334" s="15"/>
      <c r="D334" s="157"/>
      <c r="E334" s="158"/>
    </row>
    <row r="335" spans="1:5" ht="12.75">
      <c r="A335" s="141"/>
      <c r="B335" s="15"/>
      <c r="C335" s="15"/>
      <c r="D335" s="157"/>
      <c r="E335" s="158"/>
    </row>
    <row r="336" spans="1:5" ht="12.75">
      <c r="A336" s="141"/>
      <c r="B336" s="15"/>
      <c r="C336" s="15"/>
      <c r="D336" s="157"/>
      <c r="E336" s="158"/>
    </row>
    <row r="337" spans="1:5" ht="12.75">
      <c r="A337" s="141"/>
      <c r="B337" s="15"/>
      <c r="C337" s="15"/>
      <c r="D337" s="157"/>
      <c r="E337" s="158"/>
    </row>
    <row r="338" spans="1:5" ht="12.75">
      <c r="A338" s="141"/>
      <c r="B338" s="15"/>
      <c r="C338" s="15"/>
      <c r="D338" s="157"/>
      <c r="E338" s="158"/>
    </row>
    <row r="339" spans="1:5" ht="12.75">
      <c r="A339" s="141"/>
      <c r="B339" s="15"/>
      <c r="C339" s="15"/>
      <c r="D339" s="157"/>
      <c r="E339" s="158"/>
    </row>
    <row r="340" spans="1:5" ht="12.75">
      <c r="A340" s="141"/>
      <c r="B340" s="15"/>
      <c r="C340" s="15"/>
      <c r="D340" s="157"/>
      <c r="E340" s="158"/>
    </row>
    <row r="341" spans="1:5" ht="12.75">
      <c r="A341" s="141"/>
      <c r="B341" s="15"/>
      <c r="C341" s="15"/>
      <c r="D341" s="157"/>
      <c r="E341" s="158"/>
    </row>
    <row r="342" spans="1:5" ht="12.75">
      <c r="A342" s="141"/>
      <c r="B342" s="15"/>
      <c r="C342" s="15"/>
      <c r="D342" s="157"/>
      <c r="E342" s="158"/>
    </row>
    <row r="343" spans="1:5" ht="12.75">
      <c r="A343" s="141"/>
      <c r="B343" s="15"/>
      <c r="C343" s="15"/>
      <c r="D343" s="157"/>
      <c r="E343" s="158"/>
    </row>
    <row r="344" spans="1:5" ht="12.75">
      <c r="A344" s="141"/>
      <c r="B344" s="15"/>
      <c r="C344" s="15"/>
      <c r="D344" s="157"/>
      <c r="E344" s="158"/>
    </row>
    <row r="345" spans="1:5" ht="12.75">
      <c r="A345" s="141"/>
      <c r="B345" s="15"/>
      <c r="C345" s="15"/>
      <c r="D345" s="157"/>
      <c r="E345" s="158"/>
    </row>
    <row r="346" spans="1:5" ht="12.75">
      <c r="A346" s="141"/>
      <c r="B346" s="15"/>
      <c r="C346" s="15"/>
      <c r="D346" s="157"/>
      <c r="E346" s="158"/>
    </row>
    <row r="347" spans="1:5" ht="12.75">
      <c r="A347" s="141"/>
      <c r="B347" s="15"/>
      <c r="C347" s="15"/>
      <c r="D347" s="157"/>
      <c r="E347" s="158"/>
    </row>
    <row r="348" spans="1:5" ht="12.75">
      <c r="A348" s="141"/>
      <c r="B348" s="15"/>
      <c r="C348" s="15"/>
      <c r="D348" s="157"/>
      <c r="E348" s="158"/>
    </row>
    <row r="349" spans="1:5" ht="12.75">
      <c r="A349" s="141"/>
      <c r="B349" s="15"/>
      <c r="C349" s="15"/>
      <c r="D349" s="157"/>
      <c r="E349" s="158"/>
    </row>
    <row r="350" spans="1:5" ht="12.75">
      <c r="A350" s="141"/>
      <c r="B350" s="15"/>
      <c r="C350" s="15"/>
      <c r="D350" s="157"/>
      <c r="E350" s="158"/>
    </row>
    <row r="351" spans="1:5" ht="12.75">
      <c r="A351" s="141"/>
      <c r="B351" s="15"/>
      <c r="C351" s="15"/>
      <c r="D351" s="157"/>
      <c r="E351" s="158"/>
    </row>
    <row r="352" spans="1:5" ht="12.75">
      <c r="A352" s="141"/>
      <c r="B352" s="15"/>
      <c r="C352" s="15"/>
      <c r="D352" s="157"/>
      <c r="E352" s="158"/>
    </row>
    <row r="353" spans="1:5" ht="12.75">
      <c r="A353" s="141"/>
      <c r="B353" s="15"/>
      <c r="C353" s="15"/>
      <c r="D353" s="157"/>
      <c r="E353" s="158"/>
    </row>
    <row r="354" spans="1:5" ht="12.75">
      <c r="A354" s="141"/>
      <c r="B354" s="15"/>
      <c r="C354" s="15"/>
      <c r="D354" s="157"/>
      <c r="E354" s="158"/>
    </row>
    <row r="355" spans="1:5" ht="12.75">
      <c r="A355" s="141"/>
      <c r="B355" s="15"/>
      <c r="C355" s="15"/>
      <c r="D355" s="157"/>
      <c r="E355" s="158"/>
    </row>
    <row r="356" spans="1:5" ht="12.75">
      <c r="A356" s="141"/>
      <c r="B356" s="15"/>
      <c r="C356" s="15"/>
      <c r="D356" s="157"/>
      <c r="E356" s="158"/>
    </row>
    <row r="357" spans="1:5" ht="12.75">
      <c r="A357" s="141"/>
      <c r="B357" s="15"/>
      <c r="C357" s="15"/>
      <c r="D357" s="157"/>
      <c r="E357" s="158"/>
    </row>
    <row r="358" spans="1:5" ht="12.75">
      <c r="A358" s="141"/>
      <c r="B358" s="15"/>
      <c r="C358" s="15"/>
      <c r="D358" s="157"/>
      <c r="E358" s="158"/>
    </row>
    <row r="359" spans="1:5" ht="12.75">
      <c r="A359" s="141"/>
      <c r="B359" s="15"/>
      <c r="C359" s="15"/>
      <c r="D359" s="157"/>
      <c r="E359" s="158"/>
    </row>
    <row r="360" spans="1:5" ht="12.75">
      <c r="A360" s="141"/>
      <c r="B360" s="15"/>
      <c r="C360" s="15"/>
      <c r="D360" s="157"/>
      <c r="E360" s="158"/>
    </row>
    <row r="361" spans="1:5" ht="12.75">
      <c r="A361" s="141"/>
      <c r="B361" s="15"/>
      <c r="C361" s="15"/>
      <c r="D361" s="157"/>
      <c r="E361" s="158"/>
    </row>
    <row r="362" spans="1:5" ht="12.75">
      <c r="A362" s="141"/>
      <c r="B362" s="15"/>
      <c r="C362" s="15"/>
      <c r="D362" s="157"/>
      <c r="E362" s="158"/>
    </row>
    <row r="363" spans="1:5" ht="12.75">
      <c r="A363" s="141"/>
      <c r="B363" s="15"/>
      <c r="C363" s="15"/>
      <c r="D363" s="157"/>
      <c r="E363" s="158"/>
    </row>
    <row r="364" spans="1:5" ht="12.75">
      <c r="A364" s="141"/>
      <c r="B364" s="15"/>
      <c r="C364" s="15"/>
      <c r="D364" s="157"/>
      <c r="E364" s="158"/>
    </row>
    <row r="365" spans="1:5" ht="12.75">
      <c r="A365" s="141"/>
      <c r="B365" s="15"/>
      <c r="C365" s="15"/>
      <c r="D365" s="157"/>
      <c r="E365" s="158"/>
    </row>
    <row r="366" spans="1:5" ht="12.75">
      <c r="A366" s="141"/>
      <c r="B366" s="15"/>
      <c r="C366" s="15"/>
      <c r="D366" s="157"/>
      <c r="E366" s="158"/>
    </row>
    <row r="367" spans="1:5" ht="12.75">
      <c r="A367" s="141"/>
      <c r="B367" s="15"/>
      <c r="C367" s="15"/>
      <c r="D367" s="157"/>
      <c r="E367" s="158"/>
    </row>
    <row r="368" spans="1:5" ht="12.75">
      <c r="A368" s="141"/>
      <c r="B368" s="15"/>
      <c r="C368" s="15"/>
      <c r="D368" s="157"/>
      <c r="E368" s="158"/>
    </row>
    <row r="369" spans="1:5" ht="12.75">
      <c r="A369" s="141"/>
      <c r="B369" s="15"/>
      <c r="C369" s="15"/>
      <c r="D369" s="157"/>
      <c r="E369" s="158"/>
    </row>
    <row r="370" spans="1:5" ht="12.75">
      <c r="A370" s="141"/>
      <c r="B370" s="15"/>
      <c r="C370" s="15"/>
      <c r="D370" s="157"/>
      <c r="E370" s="158"/>
    </row>
    <row r="371" spans="1:5" ht="12.75">
      <c r="A371" s="141"/>
      <c r="B371" s="15"/>
      <c r="C371" s="15"/>
      <c r="D371" s="157"/>
      <c r="E371" s="158"/>
    </row>
    <row r="372" spans="1:5" ht="12.75">
      <c r="A372" s="141"/>
      <c r="B372" s="15"/>
      <c r="C372" s="15"/>
      <c r="D372" s="157"/>
      <c r="E372" s="158"/>
    </row>
    <row r="373" spans="1:5" ht="12.75">
      <c r="A373" s="141"/>
      <c r="B373" s="15"/>
      <c r="C373" s="15"/>
      <c r="D373" s="157"/>
      <c r="E373" s="158"/>
    </row>
    <row r="374" spans="1:5" ht="12.75">
      <c r="A374" s="141"/>
      <c r="B374" s="15"/>
      <c r="C374" s="15"/>
      <c r="D374" s="157"/>
      <c r="E374" s="158"/>
    </row>
    <row r="375" spans="1:5" ht="12.75">
      <c r="A375" s="141"/>
      <c r="B375" s="15"/>
      <c r="C375" s="15"/>
      <c r="D375" s="157"/>
      <c r="E375" s="158"/>
    </row>
    <row r="376" spans="1:5" ht="12.75">
      <c r="A376" s="141"/>
      <c r="B376" s="15"/>
      <c r="C376" s="15"/>
      <c r="D376" s="157"/>
      <c r="E376" s="158"/>
    </row>
    <row r="377" spans="1:5" ht="12.75">
      <c r="A377" s="141"/>
      <c r="B377" s="15"/>
      <c r="C377" s="15"/>
      <c r="D377" s="157"/>
      <c r="E377" s="158"/>
    </row>
    <row r="378" spans="1:5" ht="12.75">
      <c r="A378" s="141"/>
      <c r="B378" s="15"/>
      <c r="C378" s="15"/>
      <c r="D378" s="157"/>
      <c r="E378" s="158"/>
    </row>
    <row r="379" spans="1:5" ht="12.75">
      <c r="A379" s="141"/>
      <c r="B379" s="15"/>
      <c r="C379" s="15"/>
      <c r="D379" s="157"/>
      <c r="E379" s="158"/>
    </row>
    <row r="380" spans="1:5" ht="12.75">
      <c r="A380" s="141"/>
      <c r="B380" s="15"/>
      <c r="C380" s="15"/>
      <c r="D380" s="157"/>
      <c r="E380" s="158"/>
    </row>
    <row r="381" spans="1:5" ht="12.75">
      <c r="A381" s="141"/>
      <c r="B381" s="15"/>
      <c r="C381" s="15"/>
      <c r="D381" s="157"/>
      <c r="E381" s="158"/>
    </row>
    <row r="382" spans="1:5" ht="12.75">
      <c r="A382" s="141"/>
      <c r="B382" s="15"/>
      <c r="C382" s="15"/>
      <c r="D382" s="157"/>
      <c r="E382" s="158"/>
    </row>
    <row r="383" spans="1:5" ht="12.75">
      <c r="A383" s="141"/>
      <c r="B383" s="15"/>
      <c r="C383" s="15"/>
      <c r="D383" s="157"/>
      <c r="E383" s="158"/>
    </row>
    <row r="384" spans="1:5" ht="12.75">
      <c r="A384" s="141"/>
      <c r="B384" s="15"/>
      <c r="C384" s="15"/>
      <c r="D384" s="157"/>
      <c r="E384" s="158"/>
    </row>
    <row r="385" spans="1:5" ht="12.75">
      <c r="A385" s="141"/>
      <c r="B385" s="15"/>
      <c r="C385" s="15"/>
      <c r="D385" s="157"/>
      <c r="E385" s="158"/>
    </row>
    <row r="386" spans="1:5" ht="12.75">
      <c r="A386" s="141"/>
      <c r="B386" s="15"/>
      <c r="C386" s="15"/>
      <c r="D386" s="157"/>
      <c r="E386" s="158"/>
    </row>
    <row r="387" spans="1:5" ht="12.75">
      <c r="A387" s="141"/>
      <c r="B387" s="15"/>
      <c r="C387" s="15"/>
      <c r="D387" s="157"/>
      <c r="E387" s="158"/>
    </row>
    <row r="388" spans="1:5" ht="12.75">
      <c r="A388" s="141"/>
      <c r="B388" s="15"/>
      <c r="C388" s="15"/>
      <c r="D388" s="157"/>
      <c r="E388" s="158"/>
    </row>
    <row r="389" spans="1:5" ht="12.75">
      <c r="A389" s="141"/>
      <c r="B389" s="15"/>
      <c r="C389" s="15"/>
      <c r="D389" s="157"/>
      <c r="E389" s="158"/>
    </row>
    <row r="390" spans="1:5" ht="12.75">
      <c r="A390" s="141"/>
      <c r="B390" s="15"/>
      <c r="C390" s="15"/>
      <c r="D390" s="157"/>
      <c r="E390" s="158"/>
    </row>
    <row r="391" spans="1:5" ht="12.75">
      <c r="A391" s="141"/>
      <c r="B391" s="15"/>
      <c r="C391" s="15"/>
      <c r="D391" s="157"/>
      <c r="E391" s="158"/>
    </row>
    <row r="392" spans="1:5" ht="12.75">
      <c r="A392" s="141"/>
      <c r="B392" s="15"/>
      <c r="C392" s="15"/>
      <c r="D392" s="157"/>
      <c r="E392" s="158"/>
    </row>
    <row r="393" spans="1:5" ht="12.75">
      <c r="A393" s="141"/>
      <c r="B393" s="15"/>
      <c r="C393" s="15"/>
      <c r="D393" s="157"/>
      <c r="E393" s="158"/>
    </row>
    <row r="394" spans="1:5" ht="12.75">
      <c r="A394" s="141"/>
      <c r="B394" s="15"/>
      <c r="C394" s="15"/>
      <c r="D394" s="157"/>
      <c r="E394" s="158"/>
    </row>
    <row r="395" spans="1:5" ht="12.75">
      <c r="A395" s="141"/>
      <c r="B395" s="15"/>
      <c r="C395" s="15"/>
      <c r="D395" s="157"/>
      <c r="E395" s="158"/>
    </row>
    <row r="396" spans="1:5" ht="12.75">
      <c r="A396" s="141"/>
      <c r="B396" s="15"/>
      <c r="C396" s="15"/>
      <c r="D396" s="157"/>
      <c r="E396" s="158"/>
    </row>
    <row r="397" spans="1:5" ht="12.75">
      <c r="A397" s="141"/>
      <c r="B397" s="15"/>
      <c r="C397" s="15"/>
      <c r="D397" s="157"/>
      <c r="E397" s="158"/>
    </row>
    <row r="398" spans="1:5" ht="12.75">
      <c r="A398" s="141"/>
      <c r="B398" s="15"/>
      <c r="C398" s="15"/>
      <c r="D398" s="157"/>
      <c r="E398" s="158"/>
    </row>
    <row r="399" spans="1:5" ht="12.75">
      <c r="A399" s="141"/>
      <c r="B399" s="15"/>
      <c r="C399" s="15"/>
      <c r="D399" s="157"/>
      <c r="E399" s="158"/>
    </row>
    <row r="400" spans="1:5" ht="12.75">
      <c r="A400" s="141"/>
      <c r="B400" s="15"/>
      <c r="C400" s="15"/>
      <c r="D400" s="157"/>
      <c r="E400" s="158"/>
    </row>
    <row r="401" spans="1:5" ht="12.75">
      <c r="A401" s="141"/>
      <c r="B401" s="15"/>
      <c r="C401" s="15"/>
      <c r="D401" s="157"/>
      <c r="E401" s="158"/>
    </row>
    <row r="402" spans="1:5" ht="12.75">
      <c r="A402" s="141"/>
      <c r="B402" s="15"/>
      <c r="C402" s="15"/>
      <c r="D402" s="157"/>
      <c r="E402" s="158"/>
    </row>
    <row r="403" spans="1:5" ht="12.75">
      <c r="A403" s="141"/>
      <c r="B403" s="15"/>
      <c r="C403" s="15"/>
      <c r="D403" s="157"/>
      <c r="E403" s="158"/>
    </row>
    <row r="404" spans="1:5" ht="12.75">
      <c r="A404" s="141"/>
      <c r="B404" s="15"/>
      <c r="C404" s="15"/>
      <c r="D404" s="157"/>
      <c r="E404" s="158"/>
    </row>
    <row r="405" spans="1:5" ht="12.75">
      <c r="A405" s="141"/>
      <c r="B405" s="15"/>
      <c r="C405" s="15"/>
      <c r="D405" s="157"/>
      <c r="E405" s="158"/>
    </row>
    <row r="406" spans="1:5" ht="12.75">
      <c r="A406" s="141"/>
      <c r="B406" s="15"/>
      <c r="C406" s="15"/>
      <c r="D406" s="157"/>
      <c r="E406" s="158"/>
    </row>
    <row r="407" spans="1:5" ht="12.75">
      <c r="A407" s="141"/>
      <c r="B407" s="15"/>
      <c r="C407" s="15"/>
      <c r="D407" s="157"/>
      <c r="E407" s="158"/>
    </row>
    <row r="408" spans="1:5" ht="12.75">
      <c r="A408" s="141"/>
      <c r="B408" s="15"/>
      <c r="C408" s="15"/>
      <c r="D408" s="157"/>
      <c r="E408" s="158"/>
    </row>
    <row r="409" spans="1:5" ht="12.75">
      <c r="A409" s="141"/>
      <c r="B409" s="15"/>
      <c r="C409" s="15"/>
      <c r="D409" s="157"/>
      <c r="E409" s="158"/>
    </row>
    <row r="410" spans="1:5" ht="12.75">
      <c r="A410" s="141"/>
      <c r="B410" s="15"/>
      <c r="C410" s="15"/>
      <c r="D410" s="157"/>
      <c r="E410" s="158"/>
    </row>
    <row r="411" spans="1:5" ht="12.75">
      <c r="A411" s="141"/>
      <c r="B411" s="15"/>
      <c r="C411" s="15"/>
      <c r="D411" s="157"/>
      <c r="E411" s="158"/>
    </row>
    <row r="412" spans="1:5" ht="12.75">
      <c r="A412" s="141"/>
      <c r="B412" s="15"/>
      <c r="C412" s="15"/>
      <c r="D412" s="157"/>
      <c r="E412" s="158"/>
    </row>
    <row r="413" spans="1:5" ht="12.75">
      <c r="A413" s="141"/>
      <c r="B413" s="15"/>
      <c r="C413" s="15"/>
      <c r="D413" s="157"/>
      <c r="E413" s="158"/>
    </row>
    <row r="414" spans="1:5" ht="12.75">
      <c r="A414" s="141"/>
      <c r="B414" s="15"/>
      <c r="C414" s="15"/>
      <c r="D414" s="157"/>
      <c r="E414" s="158"/>
    </row>
    <row r="415" spans="1:5" ht="12.75">
      <c r="A415" s="141"/>
      <c r="B415" s="15"/>
      <c r="C415" s="15"/>
      <c r="D415" s="157"/>
      <c r="E415" s="158"/>
    </row>
    <row r="416" spans="1:5" ht="12.75">
      <c r="A416" s="141"/>
      <c r="B416" s="15"/>
      <c r="C416" s="15"/>
      <c r="D416" s="157"/>
      <c r="E416" s="158"/>
    </row>
    <row r="417" spans="1:5" ht="12.75">
      <c r="A417" s="141"/>
      <c r="B417" s="15"/>
      <c r="C417" s="15"/>
      <c r="D417" s="157"/>
      <c r="E417" s="158"/>
    </row>
    <row r="418" spans="1:5" ht="12.75">
      <c r="A418" s="141"/>
      <c r="B418" s="15"/>
      <c r="C418" s="15"/>
      <c r="D418" s="157"/>
      <c r="E418" s="158"/>
    </row>
    <row r="419" spans="1:5" ht="12.75">
      <c r="A419" s="141"/>
      <c r="B419" s="15"/>
      <c r="C419" s="15"/>
      <c r="D419" s="157"/>
      <c r="E419" s="158"/>
    </row>
    <row r="420" spans="1:5" ht="12.75">
      <c r="A420" s="141"/>
      <c r="B420" s="15"/>
      <c r="C420" s="15"/>
      <c r="D420" s="157"/>
      <c r="E420" s="158"/>
    </row>
    <row r="421" spans="1:5" ht="12.75">
      <c r="A421" s="141"/>
      <c r="B421" s="15"/>
      <c r="C421" s="15"/>
      <c r="D421" s="157"/>
      <c r="E421" s="158"/>
    </row>
    <row r="422" spans="1:5" ht="12.75">
      <c r="A422" s="141"/>
      <c r="B422" s="15"/>
      <c r="C422" s="15"/>
      <c r="D422" s="157"/>
      <c r="E422" s="158"/>
    </row>
    <row r="423" spans="1:5" ht="12.75">
      <c r="A423" s="141"/>
      <c r="B423" s="15"/>
      <c r="C423" s="15"/>
      <c r="D423" s="157"/>
      <c r="E423" s="158"/>
    </row>
    <row r="424" spans="1:5" ht="12.75">
      <c r="A424" s="141"/>
      <c r="B424" s="15"/>
      <c r="C424" s="15"/>
      <c r="D424" s="157"/>
      <c r="E424" s="158"/>
    </row>
    <row r="425" spans="1:5" ht="12.75">
      <c r="A425" s="141"/>
      <c r="B425" s="15"/>
      <c r="C425" s="15"/>
      <c r="D425" s="157"/>
      <c r="E425" s="158"/>
    </row>
    <row r="426" spans="1:5" ht="12.75">
      <c r="A426" s="141"/>
      <c r="B426" s="15"/>
      <c r="C426" s="15"/>
      <c r="D426" s="157"/>
      <c r="E426" s="158"/>
    </row>
    <row r="427" spans="1:5" ht="12.75">
      <c r="A427" s="141"/>
      <c r="B427" s="15"/>
      <c r="C427" s="15"/>
      <c r="D427" s="157"/>
      <c r="E427" s="158"/>
    </row>
    <row r="428" spans="1:5" ht="12.75">
      <c r="A428" s="141"/>
      <c r="B428" s="15"/>
      <c r="C428" s="15"/>
      <c r="D428" s="157"/>
      <c r="E428" s="158"/>
    </row>
    <row r="429" spans="1:5" ht="12.75">
      <c r="A429" s="141"/>
      <c r="B429" s="15"/>
      <c r="C429" s="15"/>
      <c r="D429" s="157"/>
      <c r="E429" s="158"/>
    </row>
    <row r="430" spans="1:5" ht="12.75">
      <c r="A430" s="141"/>
      <c r="B430" s="15"/>
      <c r="C430" s="15"/>
      <c r="D430" s="157"/>
      <c r="E430" s="158"/>
    </row>
    <row r="431" spans="1:5" ht="12.75">
      <c r="A431" s="141"/>
      <c r="B431" s="15"/>
      <c r="C431" s="15"/>
      <c r="D431" s="157"/>
      <c r="E431" s="158"/>
    </row>
    <row r="432" spans="1:5" ht="12.75">
      <c r="A432" s="141"/>
      <c r="B432" s="15"/>
      <c r="C432" s="15"/>
      <c r="D432" s="157"/>
      <c r="E432" s="158"/>
    </row>
    <row r="433" spans="1:5" ht="12.75">
      <c r="A433" s="141"/>
      <c r="B433" s="15"/>
      <c r="C433" s="15"/>
      <c r="D433" s="157"/>
      <c r="E433" s="158"/>
    </row>
    <row r="434" spans="1:5" ht="12.75">
      <c r="A434" s="141"/>
      <c r="B434" s="15"/>
      <c r="C434" s="15"/>
      <c r="D434" s="157"/>
      <c r="E434" s="158"/>
    </row>
    <row r="435" spans="1:5" ht="12.75">
      <c r="A435" s="141"/>
      <c r="B435" s="15"/>
      <c r="C435" s="15"/>
      <c r="D435" s="157"/>
      <c r="E435" s="158"/>
    </row>
    <row r="436" spans="1:5" ht="12.75">
      <c r="A436" s="141"/>
      <c r="B436" s="15"/>
      <c r="C436" s="15"/>
      <c r="D436" s="157"/>
      <c r="E436" s="158"/>
    </row>
    <row r="437" spans="1:5" ht="12.75">
      <c r="A437" s="141"/>
      <c r="B437" s="15"/>
      <c r="C437" s="15"/>
      <c r="D437" s="157"/>
      <c r="E437" s="158"/>
    </row>
    <row r="438" spans="1:5" ht="12.75">
      <c r="A438" s="141"/>
      <c r="B438" s="15"/>
      <c r="C438" s="15"/>
      <c r="D438" s="157"/>
      <c r="E438" s="158"/>
    </row>
    <row r="439" spans="1:5" ht="12.75">
      <c r="A439" s="141"/>
      <c r="B439" s="15"/>
      <c r="C439" s="15"/>
      <c r="D439" s="157"/>
      <c r="E439" s="158"/>
    </row>
    <row r="440" spans="1:5" ht="12.75">
      <c r="A440" s="141"/>
      <c r="B440" s="15"/>
      <c r="C440" s="15"/>
      <c r="D440" s="157"/>
      <c r="E440" s="158"/>
    </row>
    <row r="441" spans="1:5" ht="12.75">
      <c r="A441" s="141"/>
      <c r="B441" s="15"/>
      <c r="C441" s="15"/>
      <c r="D441" s="157"/>
      <c r="E441" s="158"/>
    </row>
    <row r="442" spans="1:5" ht="12.75">
      <c r="A442" s="141"/>
      <c r="B442" s="15"/>
      <c r="C442" s="15"/>
      <c r="D442" s="157"/>
      <c r="E442" s="158"/>
    </row>
    <row r="443" spans="1:5" ht="12.75">
      <c r="A443" s="141"/>
      <c r="B443" s="15"/>
      <c r="C443" s="15"/>
      <c r="D443" s="157"/>
      <c r="E443" s="158"/>
    </row>
    <row r="444" spans="1:5" ht="12.75">
      <c r="A444" s="141"/>
      <c r="B444" s="15"/>
      <c r="C444" s="15"/>
      <c r="D444" s="157"/>
      <c r="E444" s="158"/>
    </row>
    <row r="445" spans="1:5" ht="12.75">
      <c r="A445" s="141"/>
      <c r="B445" s="15"/>
      <c r="C445" s="15"/>
      <c r="D445" s="157"/>
      <c r="E445" s="158"/>
    </row>
    <row r="446" spans="1:5" ht="12.75">
      <c r="A446" s="141"/>
      <c r="B446" s="15"/>
      <c r="C446" s="15"/>
      <c r="D446" s="157"/>
      <c r="E446" s="158"/>
    </row>
    <row r="447" spans="1:5" ht="12.75">
      <c r="A447" s="141"/>
      <c r="B447" s="15"/>
      <c r="C447" s="15"/>
      <c r="D447" s="157"/>
      <c r="E447" s="158"/>
    </row>
    <row r="448" spans="1:5" ht="12.75">
      <c r="A448" s="141"/>
      <c r="B448" s="15"/>
      <c r="C448" s="15"/>
      <c r="D448" s="157"/>
      <c r="E448" s="158"/>
    </row>
    <row r="449" spans="1:5" ht="12.75">
      <c r="A449" s="141"/>
      <c r="B449" s="15"/>
      <c r="C449" s="15"/>
      <c r="D449" s="157"/>
      <c r="E449" s="158"/>
    </row>
    <row r="450" spans="1:5" ht="12.75">
      <c r="A450" s="141"/>
      <c r="B450" s="15"/>
      <c r="C450" s="15"/>
      <c r="D450" s="157"/>
      <c r="E450" s="158"/>
    </row>
    <row r="451" spans="1:5" ht="12.75">
      <c r="A451" s="141"/>
      <c r="B451" s="15"/>
      <c r="C451" s="15"/>
      <c r="D451" s="157"/>
      <c r="E451" s="158"/>
    </row>
    <row r="452" spans="1:5" ht="12.75">
      <c r="A452" s="141"/>
      <c r="B452" s="15"/>
      <c r="C452" s="15"/>
      <c r="D452" s="157"/>
      <c r="E452" s="158"/>
    </row>
    <row r="453" spans="1:5" ht="12.75">
      <c r="A453" s="141"/>
      <c r="B453" s="15"/>
      <c r="C453" s="15"/>
      <c r="D453" s="157"/>
      <c r="E453" s="158"/>
    </row>
    <row r="454" spans="1:5" ht="12.75">
      <c r="A454" s="141"/>
      <c r="B454" s="15"/>
      <c r="C454" s="15"/>
      <c r="D454" s="157"/>
      <c r="E454" s="158"/>
    </row>
    <row r="455" spans="1:5" ht="12.75">
      <c r="A455" s="141"/>
      <c r="B455" s="15"/>
      <c r="C455" s="15"/>
      <c r="D455" s="157"/>
      <c r="E455" s="158"/>
    </row>
    <row r="456" spans="1:5" ht="12.75">
      <c r="A456" s="141"/>
      <c r="B456" s="15"/>
      <c r="C456" s="15"/>
      <c r="D456" s="157"/>
      <c r="E456" s="158"/>
    </row>
    <row r="457" spans="1:5" ht="12.75">
      <c r="A457" s="141"/>
      <c r="B457" s="15"/>
      <c r="C457" s="15"/>
      <c r="D457" s="157"/>
      <c r="E457" s="158"/>
    </row>
    <row r="458" spans="1:5" ht="12.75">
      <c r="A458" s="141"/>
      <c r="B458" s="15"/>
      <c r="C458" s="15"/>
      <c r="D458" s="157"/>
      <c r="E458" s="158"/>
    </row>
    <row r="459" spans="1:5" ht="12.75">
      <c r="A459" s="141"/>
      <c r="B459" s="15"/>
      <c r="C459" s="15"/>
      <c r="D459" s="157"/>
      <c r="E459" s="158"/>
    </row>
    <row r="460" spans="1:5" ht="12.75">
      <c r="A460" s="141"/>
      <c r="B460" s="15"/>
      <c r="C460" s="15"/>
      <c r="D460" s="157"/>
      <c r="E460" s="158"/>
    </row>
    <row r="461" spans="1:5" ht="12.75">
      <c r="A461" s="141"/>
      <c r="B461" s="15"/>
      <c r="C461" s="15"/>
      <c r="D461" s="157"/>
      <c r="E461" s="158"/>
    </row>
    <row r="462" spans="1:5" ht="12.75">
      <c r="A462" s="141"/>
      <c r="B462" s="15"/>
      <c r="C462" s="15"/>
      <c r="D462" s="157"/>
      <c r="E462" s="158"/>
    </row>
    <row r="463" spans="1:5" ht="13.5" thickBot="1">
      <c r="A463" s="142"/>
      <c r="B463" s="143"/>
      <c r="C463" s="143"/>
      <c r="D463" s="159"/>
      <c r="E463" s="160"/>
    </row>
  </sheetData>
  <sheetProtection/>
  <mergeCells count="6">
    <mergeCell ref="C4:C5"/>
    <mergeCell ref="A2:E2"/>
    <mergeCell ref="B3:E3"/>
    <mergeCell ref="A4:A5"/>
    <mergeCell ref="B4:B5"/>
    <mergeCell ref="D4:E4"/>
  </mergeCells>
  <printOptions horizontalCentered="1"/>
  <pageMargins left="0.5905511811023623" right="0.42" top="0.86" bottom="0.47" header="0.5118110236220472" footer="0.41"/>
  <pageSetup firstPageNumber="20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63"/>
  <sheetViews>
    <sheetView zoomScaleSheetLayoutView="100" zoomScalePageLayoutView="0" workbookViewId="0" topLeftCell="A1">
      <selection activeCell="D10" sqref="D10"/>
    </sheetView>
  </sheetViews>
  <sheetFormatPr defaultColWidth="9.140625" defaultRowHeight="14.25" customHeight="1"/>
  <cols>
    <col min="1" max="1" width="54.8515625" style="19" customWidth="1"/>
    <col min="2" max="2" width="10.00390625" style="19" customWidth="1"/>
    <col min="3" max="3" width="12.421875" style="19" customWidth="1"/>
    <col min="4" max="4" width="12.140625" style="19" customWidth="1"/>
    <col min="5" max="5" width="44.00390625" style="19" customWidth="1"/>
    <col min="6" max="6" width="7.140625" style="19" customWidth="1"/>
    <col min="7" max="7" width="18.00390625" style="19" customWidth="1"/>
    <col min="8" max="8" width="23.421875" style="19" customWidth="1"/>
    <col min="9" max="16384" width="9.140625" style="19" customWidth="1"/>
  </cols>
  <sheetData>
    <row r="1" ht="23.25" customHeight="1">
      <c r="A1" s="308" t="s">
        <v>716</v>
      </c>
    </row>
    <row r="2" spans="1:8" ht="24" customHeight="1">
      <c r="A2" s="489" t="s">
        <v>715</v>
      </c>
      <c r="B2" s="490"/>
      <c r="C2" s="490"/>
      <c r="D2" s="490"/>
      <c r="E2" s="490"/>
      <c r="F2" s="490"/>
      <c r="G2" s="490"/>
      <c r="H2" s="490"/>
    </row>
    <row r="3" spans="1:8" ht="16.5" customHeight="1">
      <c r="A3" s="490"/>
      <c r="B3" s="490"/>
      <c r="C3" s="490"/>
      <c r="D3" s="490"/>
      <c r="E3" s="490"/>
      <c r="F3" s="490"/>
      <c r="G3" s="490"/>
      <c r="H3" s="490"/>
    </row>
    <row r="4" spans="1:8" ht="34.5" customHeight="1" thickBot="1">
      <c r="A4" s="26"/>
      <c r="B4" s="26"/>
      <c r="C4" s="26"/>
      <c r="D4" s="21"/>
      <c r="E4" s="27"/>
      <c r="F4" s="27"/>
      <c r="G4" s="27"/>
      <c r="H4" s="21" t="s">
        <v>238</v>
      </c>
    </row>
    <row r="5" spans="1:8" s="49" customFormat="1" ht="39.75" customHeight="1" thickBot="1">
      <c r="A5" s="117" t="s">
        <v>239</v>
      </c>
      <c r="B5" s="118" t="s">
        <v>240</v>
      </c>
      <c r="C5" s="119" t="s">
        <v>422</v>
      </c>
      <c r="D5" s="120" t="s">
        <v>423</v>
      </c>
      <c r="E5" s="117" t="s">
        <v>239</v>
      </c>
      <c r="F5" s="118" t="s">
        <v>240</v>
      </c>
      <c r="G5" s="119" t="s">
        <v>420</v>
      </c>
      <c r="H5" s="121" t="s">
        <v>401</v>
      </c>
    </row>
    <row r="6" spans="1:8" ht="34.5" customHeight="1">
      <c r="A6" s="124" t="s">
        <v>405</v>
      </c>
      <c r="B6" s="125"/>
      <c r="C6" s="126"/>
      <c r="D6" s="127"/>
      <c r="E6" s="65" t="s">
        <v>406</v>
      </c>
      <c r="F6" s="128" t="s">
        <v>241</v>
      </c>
      <c r="G6" s="129"/>
      <c r="H6" s="130"/>
    </row>
    <row r="7" spans="1:8" ht="34.5" customHeight="1">
      <c r="A7" s="63" t="s">
        <v>242</v>
      </c>
      <c r="B7" s="28" t="s">
        <v>243</v>
      </c>
      <c r="C7" s="87">
        <v>83270</v>
      </c>
      <c r="D7" s="88">
        <v>86510</v>
      </c>
      <c r="E7" s="29" t="s">
        <v>244</v>
      </c>
      <c r="F7" s="28" t="s">
        <v>243</v>
      </c>
      <c r="G7" s="85">
        <v>625000</v>
      </c>
      <c r="H7" s="86">
        <v>620000</v>
      </c>
    </row>
    <row r="8" spans="1:8" ht="34.5" customHeight="1">
      <c r="A8" s="29" t="s">
        <v>407</v>
      </c>
      <c r="B8" s="28" t="s">
        <v>243</v>
      </c>
      <c r="C8" s="110">
        <v>79115</v>
      </c>
      <c r="D8" s="111">
        <v>82280</v>
      </c>
      <c r="E8" s="29" t="s">
        <v>408</v>
      </c>
      <c r="F8" s="28" t="s">
        <v>243</v>
      </c>
      <c r="G8" s="85">
        <v>186000</v>
      </c>
      <c r="H8" s="86">
        <v>195000</v>
      </c>
    </row>
    <row r="9" spans="1:8" ht="34.5" customHeight="1">
      <c r="A9" s="29" t="s">
        <v>245</v>
      </c>
      <c r="B9" s="28" t="s">
        <v>246</v>
      </c>
      <c r="C9" s="79"/>
      <c r="D9" s="80"/>
      <c r="E9" s="29" t="s">
        <v>409</v>
      </c>
      <c r="F9" s="28" t="s">
        <v>410</v>
      </c>
      <c r="G9" s="85">
        <v>57000</v>
      </c>
      <c r="H9" s="86">
        <v>63000</v>
      </c>
    </row>
    <row r="10" spans="1:8" ht="34.5" customHeight="1">
      <c r="A10" s="29" t="s">
        <v>411</v>
      </c>
      <c r="B10" s="28" t="s">
        <v>246</v>
      </c>
      <c r="C10" s="106" t="s">
        <v>421</v>
      </c>
      <c r="D10" s="107" t="s">
        <v>421</v>
      </c>
      <c r="E10" s="77" t="s">
        <v>295</v>
      </c>
      <c r="F10" s="28" t="s">
        <v>241</v>
      </c>
      <c r="G10" s="68" t="s">
        <v>241</v>
      </c>
      <c r="H10" s="69" t="s">
        <v>241</v>
      </c>
    </row>
    <row r="11" spans="1:8" ht="34.5" customHeight="1">
      <c r="A11" s="29" t="s">
        <v>412</v>
      </c>
      <c r="B11" s="28" t="s">
        <v>246</v>
      </c>
      <c r="C11" s="83">
        <v>420</v>
      </c>
      <c r="D11" s="84">
        <v>460</v>
      </c>
      <c r="E11" s="77" t="s">
        <v>413</v>
      </c>
      <c r="F11" s="28" t="s">
        <v>243</v>
      </c>
      <c r="G11" s="67">
        <v>5225</v>
      </c>
      <c r="H11" s="70">
        <v>30492</v>
      </c>
    </row>
    <row r="12" spans="1:8" ht="34.5" customHeight="1">
      <c r="A12" s="29" t="s">
        <v>414</v>
      </c>
      <c r="B12" s="28" t="s">
        <v>241</v>
      </c>
      <c r="C12" s="81"/>
      <c r="D12" s="82"/>
      <c r="E12" s="77" t="s">
        <v>296</v>
      </c>
      <c r="F12" s="28" t="s">
        <v>243</v>
      </c>
      <c r="G12" s="67">
        <v>3705</v>
      </c>
      <c r="H12" s="70">
        <v>22355</v>
      </c>
    </row>
    <row r="13" spans="1:8" ht="34.5" customHeight="1">
      <c r="A13" s="29" t="s">
        <v>248</v>
      </c>
      <c r="B13" s="28" t="s">
        <v>243</v>
      </c>
      <c r="C13" s="79">
        <v>1291913</v>
      </c>
      <c r="D13" s="80">
        <v>1300188</v>
      </c>
      <c r="E13" s="77" t="s">
        <v>297</v>
      </c>
      <c r="F13" s="28" t="s">
        <v>243</v>
      </c>
      <c r="G13" s="67">
        <v>1520</v>
      </c>
      <c r="H13" s="70">
        <v>8137</v>
      </c>
    </row>
    <row r="14" spans="1:8" ht="34.5" customHeight="1">
      <c r="A14" s="29" t="s">
        <v>415</v>
      </c>
      <c r="B14" s="28" t="s">
        <v>243</v>
      </c>
      <c r="C14" s="89">
        <v>1291793</v>
      </c>
      <c r="D14" s="90">
        <v>1300000</v>
      </c>
      <c r="E14" s="77" t="s">
        <v>416</v>
      </c>
      <c r="F14" s="28" t="s">
        <v>243</v>
      </c>
      <c r="G14" s="67"/>
      <c r="H14" s="70"/>
    </row>
    <row r="15" spans="1:8" ht="34.5" customHeight="1">
      <c r="A15" s="29" t="s">
        <v>245</v>
      </c>
      <c r="B15" s="28" t="s">
        <v>246</v>
      </c>
      <c r="C15" s="108">
        <v>540</v>
      </c>
      <c r="D15" s="109">
        <v>610</v>
      </c>
      <c r="E15" s="77" t="s">
        <v>417</v>
      </c>
      <c r="F15" s="28" t="s">
        <v>241</v>
      </c>
      <c r="G15" s="68" t="s">
        <v>241</v>
      </c>
      <c r="H15" s="69" t="s">
        <v>241</v>
      </c>
    </row>
    <row r="16" spans="1:8" ht="34.5" customHeight="1">
      <c r="A16" s="29" t="s">
        <v>411</v>
      </c>
      <c r="B16" s="28" t="s">
        <v>246</v>
      </c>
      <c r="C16" s="108">
        <v>120</v>
      </c>
      <c r="D16" s="109">
        <v>150</v>
      </c>
      <c r="E16" s="77" t="s">
        <v>298</v>
      </c>
      <c r="F16" s="28" t="s">
        <v>418</v>
      </c>
      <c r="G16" s="62">
        <v>259516804.97</v>
      </c>
      <c r="H16" s="64">
        <v>1545445860</v>
      </c>
    </row>
    <row r="17" spans="1:8" ht="34.5" customHeight="1">
      <c r="A17" s="29" t="s">
        <v>247</v>
      </c>
      <c r="B17" s="28" t="s">
        <v>246</v>
      </c>
      <c r="C17" s="108">
        <v>420</v>
      </c>
      <c r="D17" s="109">
        <v>460</v>
      </c>
      <c r="E17" s="77" t="s">
        <v>299</v>
      </c>
      <c r="F17" s="28" t="s">
        <v>418</v>
      </c>
      <c r="G17" s="62">
        <v>259516804.97</v>
      </c>
      <c r="H17" s="64">
        <v>1545445860</v>
      </c>
    </row>
    <row r="18" spans="1:8" ht="34.5" customHeight="1" thickBot="1">
      <c r="A18" s="71"/>
      <c r="B18" s="72" t="s">
        <v>241</v>
      </c>
      <c r="C18" s="73" t="s">
        <v>241</v>
      </c>
      <c r="D18" s="76" t="s">
        <v>241</v>
      </c>
      <c r="E18" s="78" t="s">
        <v>419</v>
      </c>
      <c r="F18" s="72" t="s">
        <v>300</v>
      </c>
      <c r="G18" s="74">
        <v>0.28</v>
      </c>
      <c r="H18" s="75">
        <v>0.28</v>
      </c>
    </row>
    <row r="19" spans="1:8" ht="30" customHeight="1">
      <c r="A19" s="491" t="s">
        <v>256</v>
      </c>
      <c r="B19" s="491"/>
      <c r="C19" s="24"/>
      <c r="D19" s="25"/>
      <c r="E19" s="24"/>
      <c r="F19" s="24"/>
      <c r="G19" s="24"/>
      <c r="H19" s="30"/>
    </row>
    <row r="20" spans="1:8" ht="14.25" customHeight="1">
      <c r="A20" s="131"/>
      <c r="B20" s="132"/>
      <c r="C20" s="132"/>
      <c r="D20" s="132"/>
      <c r="E20" s="132"/>
      <c r="F20" s="132"/>
      <c r="G20" s="132"/>
      <c r="H20" s="133"/>
    </row>
    <row r="21" spans="1:8" ht="14.25" customHeight="1">
      <c r="A21" s="131"/>
      <c r="B21" s="132"/>
      <c r="C21" s="132"/>
      <c r="D21" s="132"/>
      <c r="E21" s="132"/>
      <c r="F21" s="132"/>
      <c r="G21" s="132"/>
      <c r="H21" s="133"/>
    </row>
    <row r="22" spans="1:8" ht="14.25" customHeight="1">
      <c r="A22" s="131"/>
      <c r="B22" s="132"/>
      <c r="C22" s="132"/>
      <c r="D22" s="132"/>
      <c r="E22" s="132"/>
      <c r="F22" s="132"/>
      <c r="G22" s="132"/>
      <c r="H22" s="133"/>
    </row>
    <row r="23" spans="1:8" ht="14.25" customHeight="1">
      <c r="A23" s="131"/>
      <c r="B23" s="132"/>
      <c r="C23" s="132"/>
      <c r="D23" s="132"/>
      <c r="E23" s="132"/>
      <c r="F23" s="132"/>
      <c r="G23" s="132"/>
      <c r="H23" s="133"/>
    </row>
    <row r="24" spans="1:8" ht="14.25" customHeight="1">
      <c r="A24" s="131"/>
      <c r="B24" s="132"/>
      <c r="C24" s="132"/>
      <c r="D24" s="132"/>
      <c r="E24" s="132"/>
      <c r="F24" s="132"/>
      <c r="G24" s="132"/>
      <c r="H24" s="133"/>
    </row>
    <row r="25" spans="1:8" ht="14.25" customHeight="1">
      <c r="A25" s="131"/>
      <c r="B25" s="132"/>
      <c r="C25" s="132"/>
      <c r="D25" s="132"/>
      <c r="E25" s="132"/>
      <c r="F25" s="132"/>
      <c r="G25" s="132"/>
      <c r="H25" s="133"/>
    </row>
    <row r="26" spans="1:8" ht="14.25" customHeight="1">
      <c r="A26" s="131"/>
      <c r="B26" s="132"/>
      <c r="C26" s="132"/>
      <c r="D26" s="132"/>
      <c r="E26" s="132"/>
      <c r="F26" s="132"/>
      <c r="G26" s="132"/>
      <c r="H26" s="133"/>
    </row>
    <row r="27" spans="1:8" ht="14.25" customHeight="1">
      <c r="A27" s="131"/>
      <c r="B27" s="132"/>
      <c r="C27" s="132"/>
      <c r="D27" s="132"/>
      <c r="E27" s="132"/>
      <c r="F27" s="132"/>
      <c r="G27" s="132"/>
      <c r="H27" s="133"/>
    </row>
    <row r="28" spans="1:8" ht="14.25" customHeight="1">
      <c r="A28" s="131"/>
      <c r="B28" s="132"/>
      <c r="C28" s="132"/>
      <c r="D28" s="132"/>
      <c r="E28" s="132"/>
      <c r="F28" s="132"/>
      <c r="G28" s="132"/>
      <c r="H28" s="133"/>
    </row>
    <row r="29" spans="1:8" ht="14.25" customHeight="1">
      <c r="A29" s="131"/>
      <c r="B29" s="132"/>
      <c r="C29" s="132"/>
      <c r="D29" s="132"/>
      <c r="E29" s="132"/>
      <c r="F29" s="132"/>
      <c r="G29" s="132"/>
      <c r="H29" s="133"/>
    </row>
    <row r="30" spans="1:8" ht="14.25" customHeight="1">
      <c r="A30" s="131"/>
      <c r="B30" s="132"/>
      <c r="C30" s="132"/>
      <c r="D30" s="132"/>
      <c r="E30" s="132"/>
      <c r="F30" s="132"/>
      <c r="G30" s="132"/>
      <c r="H30" s="133"/>
    </row>
    <row r="31" spans="1:8" ht="14.25" customHeight="1">
      <c r="A31" s="131"/>
      <c r="B31" s="132"/>
      <c r="C31" s="132"/>
      <c r="D31" s="132"/>
      <c r="E31" s="132"/>
      <c r="F31" s="132"/>
      <c r="G31" s="132"/>
      <c r="H31" s="133"/>
    </row>
    <row r="32" spans="1:8" ht="14.25" customHeight="1">
      <c r="A32" s="131"/>
      <c r="B32" s="132"/>
      <c r="C32" s="132"/>
      <c r="D32" s="132"/>
      <c r="E32" s="132"/>
      <c r="F32" s="132"/>
      <c r="G32" s="132"/>
      <c r="H32" s="133"/>
    </row>
    <row r="33" spans="1:8" ht="14.25" customHeight="1">
      <c r="A33" s="131"/>
      <c r="B33" s="132"/>
      <c r="C33" s="132"/>
      <c r="D33" s="132"/>
      <c r="E33" s="132"/>
      <c r="F33" s="132"/>
      <c r="G33" s="132"/>
      <c r="H33" s="133"/>
    </row>
    <row r="34" spans="1:8" ht="14.25" customHeight="1">
      <c r="A34" s="131"/>
      <c r="B34" s="132"/>
      <c r="C34" s="132"/>
      <c r="D34" s="132"/>
      <c r="E34" s="132"/>
      <c r="F34" s="132"/>
      <c r="G34" s="132"/>
      <c r="H34" s="133"/>
    </row>
    <row r="35" spans="1:8" ht="14.25" customHeight="1">
      <c r="A35" s="131"/>
      <c r="B35" s="132"/>
      <c r="C35" s="132"/>
      <c r="D35" s="132"/>
      <c r="E35" s="132"/>
      <c r="F35" s="132"/>
      <c r="G35" s="132"/>
      <c r="H35" s="133"/>
    </row>
    <row r="36" spans="1:8" ht="14.25" customHeight="1">
      <c r="A36" s="131"/>
      <c r="B36" s="132"/>
      <c r="C36" s="132"/>
      <c r="D36" s="132"/>
      <c r="E36" s="132"/>
      <c r="F36" s="132"/>
      <c r="G36" s="132"/>
      <c r="H36" s="133"/>
    </row>
    <row r="37" spans="1:8" ht="14.25" customHeight="1">
      <c r="A37" s="131"/>
      <c r="B37" s="132"/>
      <c r="C37" s="132"/>
      <c r="D37" s="132"/>
      <c r="E37" s="132"/>
      <c r="F37" s="132"/>
      <c r="G37" s="132"/>
      <c r="H37" s="133"/>
    </row>
    <row r="38" spans="1:8" ht="14.25" customHeight="1">
      <c r="A38" s="131"/>
      <c r="B38" s="132"/>
      <c r="C38" s="132"/>
      <c r="D38" s="132"/>
      <c r="E38" s="132"/>
      <c r="F38" s="132"/>
      <c r="G38" s="132"/>
      <c r="H38" s="133"/>
    </row>
    <row r="39" spans="1:8" ht="14.25" customHeight="1">
      <c r="A39" s="131"/>
      <c r="B39" s="132"/>
      <c r="C39" s="132"/>
      <c r="D39" s="132"/>
      <c r="E39" s="132"/>
      <c r="F39" s="132"/>
      <c r="G39" s="132"/>
      <c r="H39" s="133"/>
    </row>
    <row r="40" spans="1:8" ht="14.25" customHeight="1">
      <c r="A40" s="131"/>
      <c r="B40" s="132"/>
      <c r="C40" s="132"/>
      <c r="D40" s="132"/>
      <c r="E40" s="132"/>
      <c r="F40" s="132"/>
      <c r="G40" s="132"/>
      <c r="H40" s="133"/>
    </row>
    <row r="41" spans="1:8" ht="14.25" customHeight="1">
      <c r="A41" s="131"/>
      <c r="B41" s="132"/>
      <c r="C41" s="132"/>
      <c r="D41" s="132"/>
      <c r="E41" s="132"/>
      <c r="F41" s="132"/>
      <c r="G41" s="132"/>
      <c r="H41" s="133"/>
    </row>
    <row r="42" spans="1:8" ht="14.25" customHeight="1">
      <c r="A42" s="131"/>
      <c r="B42" s="132"/>
      <c r="C42" s="132"/>
      <c r="D42" s="132"/>
      <c r="E42" s="132"/>
      <c r="F42" s="132"/>
      <c r="G42" s="132"/>
      <c r="H42" s="133"/>
    </row>
    <row r="43" spans="1:8" ht="14.25" customHeight="1">
      <c r="A43" s="131"/>
      <c r="B43" s="132"/>
      <c r="C43" s="132"/>
      <c r="D43" s="132"/>
      <c r="E43" s="132"/>
      <c r="F43" s="132"/>
      <c r="G43" s="132"/>
      <c r="H43" s="133"/>
    </row>
    <row r="44" spans="1:8" ht="14.25" customHeight="1">
      <c r="A44" s="131"/>
      <c r="B44" s="132"/>
      <c r="C44" s="132"/>
      <c r="D44" s="132"/>
      <c r="E44" s="132"/>
      <c r="F44" s="132"/>
      <c r="G44" s="132"/>
      <c r="H44" s="133"/>
    </row>
    <row r="45" spans="1:8" ht="14.25" customHeight="1">
      <c r="A45" s="131"/>
      <c r="B45" s="132"/>
      <c r="C45" s="132"/>
      <c r="D45" s="132"/>
      <c r="E45" s="132"/>
      <c r="F45" s="132"/>
      <c r="G45" s="132"/>
      <c r="H45" s="133"/>
    </row>
    <row r="46" spans="1:8" ht="14.25" customHeight="1">
      <c r="A46" s="131"/>
      <c r="B46" s="132"/>
      <c r="C46" s="132"/>
      <c r="D46" s="132"/>
      <c r="E46" s="132"/>
      <c r="F46" s="132"/>
      <c r="G46" s="132"/>
      <c r="H46" s="133"/>
    </row>
    <row r="47" spans="1:8" ht="14.25" customHeight="1">
      <c r="A47" s="131"/>
      <c r="B47" s="132"/>
      <c r="C47" s="132"/>
      <c r="D47" s="132"/>
      <c r="E47" s="132"/>
      <c r="F47" s="132"/>
      <c r="G47" s="132"/>
      <c r="H47" s="133"/>
    </row>
    <row r="48" spans="1:8" ht="14.25" customHeight="1">
      <c r="A48" s="131"/>
      <c r="B48" s="132"/>
      <c r="C48" s="132"/>
      <c r="D48" s="132"/>
      <c r="E48" s="132"/>
      <c r="F48" s="132"/>
      <c r="G48" s="132"/>
      <c r="H48" s="133"/>
    </row>
    <row r="49" spans="1:8" ht="14.25" customHeight="1">
      <c r="A49" s="131"/>
      <c r="B49" s="132"/>
      <c r="C49" s="132"/>
      <c r="D49" s="132"/>
      <c r="E49" s="132"/>
      <c r="F49" s="132"/>
      <c r="G49" s="132"/>
      <c r="H49" s="133"/>
    </row>
    <row r="50" spans="1:8" ht="14.25" customHeight="1">
      <c r="A50" s="131"/>
      <c r="B50" s="132"/>
      <c r="C50" s="132"/>
      <c r="D50" s="132"/>
      <c r="E50" s="132"/>
      <c r="F50" s="132"/>
      <c r="G50" s="132"/>
      <c r="H50" s="133"/>
    </row>
    <row r="51" spans="1:8" ht="14.25" customHeight="1">
      <c r="A51" s="131"/>
      <c r="B51" s="132"/>
      <c r="C51" s="132"/>
      <c r="D51" s="132"/>
      <c r="E51" s="132"/>
      <c r="F51" s="132"/>
      <c r="G51" s="132"/>
      <c r="H51" s="133"/>
    </row>
    <row r="52" spans="1:8" ht="14.25" customHeight="1">
      <c r="A52" s="131"/>
      <c r="B52" s="132"/>
      <c r="C52" s="132"/>
      <c r="D52" s="132"/>
      <c r="E52" s="132"/>
      <c r="F52" s="132"/>
      <c r="G52" s="132"/>
      <c r="H52" s="133"/>
    </row>
    <row r="53" spans="1:8" ht="14.25" customHeight="1">
      <c r="A53" s="131"/>
      <c r="B53" s="132"/>
      <c r="C53" s="132"/>
      <c r="D53" s="132"/>
      <c r="E53" s="132"/>
      <c r="F53" s="132"/>
      <c r="G53" s="132"/>
      <c r="H53" s="133"/>
    </row>
    <row r="54" spans="1:8" ht="14.25" customHeight="1">
      <c r="A54" s="131"/>
      <c r="B54" s="132"/>
      <c r="C54" s="132"/>
      <c r="D54" s="132"/>
      <c r="E54" s="132"/>
      <c r="F54" s="132"/>
      <c r="G54" s="132"/>
      <c r="H54" s="133"/>
    </row>
    <row r="55" spans="1:8" ht="14.25" customHeight="1">
      <c r="A55" s="131"/>
      <c r="B55" s="132"/>
      <c r="C55" s="132"/>
      <c r="D55" s="132"/>
      <c r="E55" s="132"/>
      <c r="F55" s="132"/>
      <c r="G55" s="132"/>
      <c r="H55" s="133"/>
    </row>
    <row r="56" spans="1:8" ht="14.25" customHeight="1">
      <c r="A56" s="131"/>
      <c r="B56" s="132"/>
      <c r="C56" s="132"/>
      <c r="D56" s="132"/>
      <c r="E56" s="132"/>
      <c r="F56" s="132"/>
      <c r="G56" s="132"/>
      <c r="H56" s="133"/>
    </row>
    <row r="57" spans="1:8" ht="14.25" customHeight="1">
      <c r="A57" s="131"/>
      <c r="B57" s="132"/>
      <c r="C57" s="132"/>
      <c r="D57" s="132"/>
      <c r="E57" s="132"/>
      <c r="F57" s="132"/>
      <c r="G57" s="132"/>
      <c r="H57" s="133"/>
    </row>
    <row r="58" spans="1:8" ht="14.25" customHeight="1">
      <c r="A58" s="131"/>
      <c r="B58" s="132"/>
      <c r="C58" s="132"/>
      <c r="D58" s="132"/>
      <c r="E58" s="132"/>
      <c r="F58" s="132"/>
      <c r="G58" s="132"/>
      <c r="H58" s="133"/>
    </row>
    <row r="59" spans="1:8" ht="14.25" customHeight="1">
      <c r="A59" s="131"/>
      <c r="B59" s="132"/>
      <c r="C59" s="132"/>
      <c r="D59" s="132"/>
      <c r="E59" s="132"/>
      <c r="F59" s="132"/>
      <c r="G59" s="132"/>
      <c r="H59" s="133"/>
    </row>
    <row r="60" spans="1:8" ht="14.25" customHeight="1">
      <c r="A60" s="131"/>
      <c r="B60" s="132"/>
      <c r="C60" s="132"/>
      <c r="D60" s="132"/>
      <c r="E60" s="132"/>
      <c r="F60" s="132"/>
      <c r="G60" s="132"/>
      <c r="H60" s="133"/>
    </row>
    <row r="61" spans="1:8" ht="14.25" customHeight="1">
      <c r="A61" s="131"/>
      <c r="B61" s="132"/>
      <c r="C61" s="132"/>
      <c r="D61" s="132"/>
      <c r="E61" s="132"/>
      <c r="F61" s="132"/>
      <c r="G61" s="132"/>
      <c r="H61" s="133"/>
    </row>
    <row r="62" spans="1:8" ht="14.25" customHeight="1">
      <c r="A62" s="131"/>
      <c r="B62" s="132"/>
      <c r="C62" s="132"/>
      <c r="D62" s="132"/>
      <c r="E62" s="132"/>
      <c r="F62" s="132"/>
      <c r="G62" s="132"/>
      <c r="H62" s="133"/>
    </row>
    <row r="63" spans="1:8" ht="14.25" customHeight="1">
      <c r="A63" s="131"/>
      <c r="B63" s="132"/>
      <c r="C63" s="132"/>
      <c r="D63" s="132"/>
      <c r="E63" s="132"/>
      <c r="F63" s="132"/>
      <c r="G63" s="132"/>
      <c r="H63" s="133"/>
    </row>
    <row r="64" spans="1:8" ht="14.25" customHeight="1">
      <c r="A64" s="131"/>
      <c r="B64" s="132"/>
      <c r="C64" s="132"/>
      <c r="D64" s="132"/>
      <c r="E64" s="132"/>
      <c r="F64" s="132"/>
      <c r="G64" s="132"/>
      <c r="H64" s="133"/>
    </row>
    <row r="65" spans="1:8" ht="14.25" customHeight="1">
      <c r="A65" s="131"/>
      <c r="B65" s="132"/>
      <c r="C65" s="132"/>
      <c r="D65" s="132"/>
      <c r="E65" s="132"/>
      <c r="F65" s="132"/>
      <c r="G65" s="132"/>
      <c r="H65" s="133"/>
    </row>
    <row r="66" spans="1:8" ht="14.25" customHeight="1">
      <c r="A66" s="131"/>
      <c r="B66" s="132"/>
      <c r="C66" s="132"/>
      <c r="D66" s="132"/>
      <c r="E66" s="132"/>
      <c r="F66" s="132"/>
      <c r="G66" s="132"/>
      <c r="H66" s="133"/>
    </row>
    <row r="67" spans="1:8" ht="14.25" customHeight="1">
      <c r="A67" s="131"/>
      <c r="B67" s="132"/>
      <c r="C67" s="132"/>
      <c r="D67" s="132"/>
      <c r="E67" s="132"/>
      <c r="F67" s="132"/>
      <c r="G67" s="132"/>
      <c r="H67" s="133"/>
    </row>
    <row r="68" spans="1:8" ht="14.25" customHeight="1">
      <c r="A68" s="131"/>
      <c r="B68" s="132"/>
      <c r="C68" s="132"/>
      <c r="D68" s="132"/>
      <c r="E68" s="132"/>
      <c r="F68" s="132"/>
      <c r="G68" s="132"/>
      <c r="H68" s="133"/>
    </row>
    <row r="69" spans="1:8" ht="14.25" customHeight="1">
      <c r="A69" s="131"/>
      <c r="B69" s="132"/>
      <c r="C69" s="132"/>
      <c r="D69" s="132"/>
      <c r="E69" s="132"/>
      <c r="F69" s="132"/>
      <c r="G69" s="132"/>
      <c r="H69" s="133"/>
    </row>
    <row r="70" spans="1:8" ht="14.25" customHeight="1">
      <c r="A70" s="131"/>
      <c r="B70" s="132"/>
      <c r="C70" s="132"/>
      <c r="D70" s="132"/>
      <c r="E70" s="132"/>
      <c r="F70" s="132"/>
      <c r="G70" s="132"/>
      <c r="H70" s="133"/>
    </row>
    <row r="71" spans="1:8" ht="14.25" customHeight="1">
      <c r="A71" s="131"/>
      <c r="B71" s="132"/>
      <c r="C71" s="132"/>
      <c r="D71" s="132"/>
      <c r="E71" s="132"/>
      <c r="F71" s="132"/>
      <c r="G71" s="132"/>
      <c r="H71" s="133"/>
    </row>
    <row r="72" spans="1:8" ht="14.25" customHeight="1">
      <c r="A72" s="131"/>
      <c r="B72" s="132"/>
      <c r="C72" s="132"/>
      <c r="D72" s="132"/>
      <c r="E72" s="132"/>
      <c r="F72" s="132"/>
      <c r="G72" s="132"/>
      <c r="H72" s="133"/>
    </row>
    <row r="73" spans="1:8" ht="14.25" customHeight="1">
      <c r="A73" s="131"/>
      <c r="B73" s="132"/>
      <c r="C73" s="132"/>
      <c r="D73" s="132"/>
      <c r="E73" s="132"/>
      <c r="F73" s="132"/>
      <c r="G73" s="132"/>
      <c r="H73" s="133"/>
    </row>
    <row r="74" spans="1:8" ht="14.25" customHeight="1">
      <c r="A74" s="131"/>
      <c r="B74" s="132"/>
      <c r="C74" s="132"/>
      <c r="D74" s="132"/>
      <c r="E74" s="132"/>
      <c r="F74" s="132"/>
      <c r="G74" s="132"/>
      <c r="H74" s="133"/>
    </row>
    <row r="75" spans="1:8" ht="14.25" customHeight="1">
      <c r="A75" s="131"/>
      <c r="B75" s="132"/>
      <c r="C75" s="132"/>
      <c r="D75" s="132"/>
      <c r="E75" s="132"/>
      <c r="F75" s="132"/>
      <c r="G75" s="132"/>
      <c r="H75" s="133"/>
    </row>
    <row r="76" spans="1:8" ht="14.25" customHeight="1">
      <c r="A76" s="131"/>
      <c r="B76" s="132"/>
      <c r="C76" s="132"/>
      <c r="D76" s="132"/>
      <c r="E76" s="132"/>
      <c r="F76" s="132"/>
      <c r="G76" s="132"/>
      <c r="H76" s="133"/>
    </row>
    <row r="77" spans="1:8" ht="14.25" customHeight="1">
      <c r="A77" s="131"/>
      <c r="B77" s="132"/>
      <c r="C77" s="132"/>
      <c r="D77" s="132"/>
      <c r="E77" s="132"/>
      <c r="F77" s="132"/>
      <c r="G77" s="132"/>
      <c r="H77" s="133"/>
    </row>
    <row r="78" spans="1:8" ht="14.25" customHeight="1">
      <c r="A78" s="131"/>
      <c r="B78" s="132"/>
      <c r="C78" s="132"/>
      <c r="D78" s="132"/>
      <c r="E78" s="132"/>
      <c r="F78" s="132"/>
      <c r="G78" s="132"/>
      <c r="H78" s="133"/>
    </row>
    <row r="79" spans="1:8" ht="14.25" customHeight="1">
      <c r="A79" s="131"/>
      <c r="B79" s="132"/>
      <c r="C79" s="132"/>
      <c r="D79" s="132"/>
      <c r="E79" s="132"/>
      <c r="F79" s="132"/>
      <c r="G79" s="132"/>
      <c r="H79" s="133"/>
    </row>
    <row r="80" spans="1:8" ht="14.25" customHeight="1">
      <c r="A80" s="131"/>
      <c r="B80" s="132"/>
      <c r="C80" s="132"/>
      <c r="D80" s="132"/>
      <c r="E80" s="132"/>
      <c r="F80" s="132"/>
      <c r="G80" s="132"/>
      <c r="H80" s="133"/>
    </row>
    <row r="81" spans="1:8" ht="14.25" customHeight="1">
      <c r="A81" s="131"/>
      <c r="B81" s="132"/>
      <c r="C81" s="132"/>
      <c r="D81" s="132"/>
      <c r="E81" s="132"/>
      <c r="F81" s="132"/>
      <c r="G81" s="132"/>
      <c r="H81" s="133"/>
    </row>
    <row r="82" spans="1:8" ht="14.25" customHeight="1">
      <c r="A82" s="131"/>
      <c r="B82" s="132"/>
      <c r="C82" s="132"/>
      <c r="D82" s="132"/>
      <c r="E82" s="132"/>
      <c r="F82" s="132"/>
      <c r="G82" s="132"/>
      <c r="H82" s="133"/>
    </row>
    <row r="83" spans="1:8" ht="14.25" customHeight="1">
      <c r="A83" s="131"/>
      <c r="B83" s="132"/>
      <c r="C83" s="132"/>
      <c r="D83" s="132"/>
      <c r="E83" s="132"/>
      <c r="F83" s="132"/>
      <c r="G83" s="132"/>
      <c r="H83" s="133"/>
    </row>
    <row r="84" spans="1:8" ht="14.25" customHeight="1">
      <c r="A84" s="131"/>
      <c r="B84" s="132"/>
      <c r="C84" s="132"/>
      <c r="D84" s="132"/>
      <c r="E84" s="132"/>
      <c r="F84" s="132"/>
      <c r="G84" s="132"/>
      <c r="H84" s="133"/>
    </row>
    <row r="85" spans="1:8" ht="14.25" customHeight="1">
      <c r="A85" s="131"/>
      <c r="B85" s="132"/>
      <c r="C85" s="132"/>
      <c r="D85" s="132"/>
      <c r="E85" s="132"/>
      <c r="F85" s="132"/>
      <c r="G85" s="132"/>
      <c r="H85" s="133"/>
    </row>
    <row r="86" spans="1:8" ht="14.25" customHeight="1">
      <c r="A86" s="131"/>
      <c r="B86" s="132"/>
      <c r="C86" s="132"/>
      <c r="D86" s="132"/>
      <c r="E86" s="132"/>
      <c r="F86" s="132"/>
      <c r="G86" s="132"/>
      <c r="H86" s="133"/>
    </row>
    <row r="87" spans="1:8" ht="14.25" customHeight="1">
      <c r="A87" s="131"/>
      <c r="B87" s="132"/>
      <c r="C87" s="132"/>
      <c r="D87" s="132"/>
      <c r="E87" s="132"/>
      <c r="F87" s="132"/>
      <c r="G87" s="132"/>
      <c r="H87" s="133"/>
    </row>
    <row r="88" spans="1:8" ht="14.25" customHeight="1">
      <c r="A88" s="131"/>
      <c r="B88" s="132"/>
      <c r="C88" s="132"/>
      <c r="D88" s="132"/>
      <c r="E88" s="132"/>
      <c r="F88" s="132"/>
      <c r="G88" s="132"/>
      <c r="H88" s="133"/>
    </row>
    <row r="89" spans="1:8" ht="14.25" customHeight="1">
      <c r="A89" s="131"/>
      <c r="B89" s="132"/>
      <c r="C89" s="132"/>
      <c r="D89" s="132"/>
      <c r="E89" s="132"/>
      <c r="F89" s="132"/>
      <c r="G89" s="132"/>
      <c r="H89" s="133"/>
    </row>
    <row r="90" spans="1:8" ht="14.25" customHeight="1">
      <c r="A90" s="131"/>
      <c r="B90" s="132"/>
      <c r="C90" s="132"/>
      <c r="D90" s="132"/>
      <c r="E90" s="132"/>
      <c r="F90" s="132"/>
      <c r="G90" s="132"/>
      <c r="H90" s="133"/>
    </row>
    <row r="91" spans="1:8" ht="14.25" customHeight="1">
      <c r="A91" s="131"/>
      <c r="B91" s="132"/>
      <c r="C91" s="132"/>
      <c r="D91" s="132"/>
      <c r="E91" s="132"/>
      <c r="F91" s="132"/>
      <c r="G91" s="132"/>
      <c r="H91" s="133"/>
    </row>
    <row r="92" spans="1:8" ht="14.25" customHeight="1">
      <c r="A92" s="131"/>
      <c r="B92" s="132"/>
      <c r="C92" s="132"/>
      <c r="D92" s="132"/>
      <c r="E92" s="132"/>
      <c r="F92" s="132"/>
      <c r="G92" s="132"/>
      <c r="H92" s="133"/>
    </row>
    <row r="93" spans="1:8" ht="14.25" customHeight="1">
      <c r="A93" s="131"/>
      <c r="B93" s="132"/>
      <c r="C93" s="132"/>
      <c r="D93" s="132"/>
      <c r="E93" s="132"/>
      <c r="F93" s="132"/>
      <c r="G93" s="132"/>
      <c r="H93" s="133"/>
    </row>
    <row r="94" spans="1:8" ht="14.25" customHeight="1">
      <c r="A94" s="131"/>
      <c r="B94" s="132"/>
      <c r="C94" s="132"/>
      <c r="D94" s="132"/>
      <c r="E94" s="132"/>
      <c r="F94" s="132"/>
      <c r="G94" s="132"/>
      <c r="H94" s="133"/>
    </row>
    <row r="95" spans="1:8" ht="14.25" customHeight="1">
      <c r="A95" s="131"/>
      <c r="B95" s="132"/>
      <c r="C95" s="132"/>
      <c r="D95" s="132"/>
      <c r="E95" s="132"/>
      <c r="F95" s="132"/>
      <c r="G95" s="132"/>
      <c r="H95" s="133"/>
    </row>
    <row r="96" spans="1:8" ht="14.25" customHeight="1">
      <c r="A96" s="131"/>
      <c r="B96" s="132"/>
      <c r="C96" s="132"/>
      <c r="D96" s="132"/>
      <c r="E96" s="132"/>
      <c r="F96" s="132"/>
      <c r="G96" s="132"/>
      <c r="H96" s="133"/>
    </row>
    <row r="97" spans="1:8" ht="14.25" customHeight="1">
      <c r="A97" s="131"/>
      <c r="B97" s="132"/>
      <c r="C97" s="132"/>
      <c r="D97" s="132"/>
      <c r="E97" s="132"/>
      <c r="F97" s="132"/>
      <c r="G97" s="132"/>
      <c r="H97" s="133"/>
    </row>
    <row r="98" spans="1:8" ht="14.25" customHeight="1">
      <c r="A98" s="131"/>
      <c r="B98" s="132"/>
      <c r="C98" s="132"/>
      <c r="D98" s="132"/>
      <c r="E98" s="132"/>
      <c r="F98" s="132"/>
      <c r="G98" s="132"/>
      <c r="H98" s="133"/>
    </row>
    <row r="99" spans="1:8" ht="14.25" customHeight="1">
      <c r="A99" s="131"/>
      <c r="B99" s="132"/>
      <c r="C99" s="132"/>
      <c r="D99" s="132"/>
      <c r="E99" s="132"/>
      <c r="F99" s="132"/>
      <c r="G99" s="132"/>
      <c r="H99" s="133"/>
    </row>
    <row r="100" spans="1:8" ht="14.25" customHeight="1">
      <c r="A100" s="131"/>
      <c r="B100" s="132"/>
      <c r="C100" s="132"/>
      <c r="D100" s="132"/>
      <c r="E100" s="132"/>
      <c r="F100" s="132"/>
      <c r="G100" s="132"/>
      <c r="H100" s="133"/>
    </row>
    <row r="101" spans="1:8" ht="14.25" customHeight="1">
      <c r="A101" s="131"/>
      <c r="B101" s="132"/>
      <c r="C101" s="132"/>
      <c r="D101" s="132"/>
      <c r="E101" s="132"/>
      <c r="F101" s="132"/>
      <c r="G101" s="132"/>
      <c r="H101" s="133"/>
    </row>
    <row r="102" spans="1:8" ht="14.25" customHeight="1">
      <c r="A102" s="131"/>
      <c r="B102" s="132"/>
      <c r="C102" s="132"/>
      <c r="D102" s="132"/>
      <c r="E102" s="132"/>
      <c r="F102" s="132"/>
      <c r="G102" s="132"/>
      <c r="H102" s="133"/>
    </row>
    <row r="103" spans="1:8" ht="14.25" customHeight="1">
      <c r="A103" s="131"/>
      <c r="B103" s="132"/>
      <c r="C103" s="132"/>
      <c r="D103" s="132"/>
      <c r="E103" s="132"/>
      <c r="F103" s="132"/>
      <c r="G103" s="132"/>
      <c r="H103" s="133"/>
    </row>
    <row r="104" spans="1:8" ht="14.25" customHeight="1">
      <c r="A104" s="131"/>
      <c r="B104" s="132"/>
      <c r="C104" s="132"/>
      <c r="D104" s="132"/>
      <c r="E104" s="132"/>
      <c r="F104" s="132"/>
      <c r="G104" s="132"/>
      <c r="H104" s="133"/>
    </row>
    <row r="105" spans="1:8" ht="14.25" customHeight="1">
      <c r="A105" s="131"/>
      <c r="B105" s="132"/>
      <c r="C105" s="132"/>
      <c r="D105" s="132"/>
      <c r="E105" s="132"/>
      <c r="F105" s="132"/>
      <c r="G105" s="132"/>
      <c r="H105" s="133"/>
    </row>
    <row r="106" spans="1:8" ht="14.25" customHeight="1">
      <c r="A106" s="131"/>
      <c r="B106" s="132"/>
      <c r="C106" s="132"/>
      <c r="D106" s="132"/>
      <c r="E106" s="132"/>
      <c r="F106" s="132"/>
      <c r="G106" s="132"/>
      <c r="H106" s="133"/>
    </row>
    <row r="107" spans="1:8" ht="14.25" customHeight="1">
      <c r="A107" s="131"/>
      <c r="B107" s="132"/>
      <c r="C107" s="132"/>
      <c r="D107" s="132"/>
      <c r="E107" s="132"/>
      <c r="F107" s="132"/>
      <c r="G107" s="132"/>
      <c r="H107" s="133"/>
    </row>
    <row r="108" spans="1:8" ht="14.25" customHeight="1">
      <c r="A108" s="131"/>
      <c r="B108" s="132"/>
      <c r="C108" s="132"/>
      <c r="D108" s="132"/>
      <c r="E108" s="132"/>
      <c r="F108" s="132"/>
      <c r="G108" s="132"/>
      <c r="H108" s="133"/>
    </row>
    <row r="109" spans="1:8" ht="14.25" customHeight="1">
      <c r="A109" s="131"/>
      <c r="B109" s="132"/>
      <c r="C109" s="132"/>
      <c r="D109" s="132"/>
      <c r="E109" s="132"/>
      <c r="F109" s="132"/>
      <c r="G109" s="132"/>
      <c r="H109" s="133"/>
    </row>
    <row r="110" spans="1:8" ht="14.25" customHeight="1">
      <c r="A110" s="131"/>
      <c r="B110" s="132"/>
      <c r="C110" s="132"/>
      <c r="D110" s="132"/>
      <c r="E110" s="132"/>
      <c r="F110" s="132"/>
      <c r="G110" s="132"/>
      <c r="H110" s="133"/>
    </row>
    <row r="111" spans="1:8" ht="14.25" customHeight="1">
      <c r="A111" s="131"/>
      <c r="B111" s="132"/>
      <c r="C111" s="132"/>
      <c r="D111" s="132"/>
      <c r="E111" s="132"/>
      <c r="F111" s="132"/>
      <c r="G111" s="132"/>
      <c r="H111" s="133"/>
    </row>
    <row r="112" spans="1:8" ht="14.25" customHeight="1">
      <c r="A112" s="131"/>
      <c r="B112" s="132"/>
      <c r="C112" s="132"/>
      <c r="D112" s="132"/>
      <c r="E112" s="132"/>
      <c r="F112" s="132"/>
      <c r="G112" s="132"/>
      <c r="H112" s="133"/>
    </row>
    <row r="113" spans="1:8" ht="14.25" customHeight="1">
      <c r="A113" s="131"/>
      <c r="B113" s="132"/>
      <c r="C113" s="132"/>
      <c r="D113" s="132"/>
      <c r="E113" s="132"/>
      <c r="F113" s="132"/>
      <c r="G113" s="132"/>
      <c r="H113" s="133"/>
    </row>
    <row r="114" spans="1:8" ht="14.25" customHeight="1">
      <c r="A114" s="131"/>
      <c r="B114" s="132"/>
      <c r="C114" s="132"/>
      <c r="D114" s="132"/>
      <c r="E114" s="132"/>
      <c r="F114" s="132"/>
      <c r="G114" s="132"/>
      <c r="H114" s="133"/>
    </row>
    <row r="115" spans="1:8" ht="14.25" customHeight="1">
      <c r="A115" s="131"/>
      <c r="B115" s="132"/>
      <c r="C115" s="132"/>
      <c r="D115" s="132"/>
      <c r="E115" s="132"/>
      <c r="F115" s="132"/>
      <c r="G115" s="132"/>
      <c r="H115" s="133"/>
    </row>
    <row r="116" spans="1:8" ht="14.25" customHeight="1">
      <c r="A116" s="131"/>
      <c r="B116" s="132"/>
      <c r="C116" s="132"/>
      <c r="D116" s="132"/>
      <c r="E116" s="132"/>
      <c r="F116" s="132"/>
      <c r="G116" s="132"/>
      <c r="H116" s="133"/>
    </row>
    <row r="117" spans="1:8" ht="14.25" customHeight="1">
      <c r="A117" s="131"/>
      <c r="B117" s="132"/>
      <c r="C117" s="132"/>
      <c r="D117" s="132"/>
      <c r="E117" s="132"/>
      <c r="F117" s="132"/>
      <c r="G117" s="132"/>
      <c r="H117" s="133"/>
    </row>
    <row r="118" spans="1:8" ht="14.25" customHeight="1">
      <c r="A118" s="131"/>
      <c r="B118" s="132"/>
      <c r="C118" s="132"/>
      <c r="D118" s="132"/>
      <c r="E118" s="132"/>
      <c r="F118" s="132"/>
      <c r="G118" s="132"/>
      <c r="H118" s="133"/>
    </row>
    <row r="119" spans="1:8" ht="14.25" customHeight="1">
      <c r="A119" s="131"/>
      <c r="B119" s="132"/>
      <c r="C119" s="132"/>
      <c r="D119" s="132"/>
      <c r="E119" s="132"/>
      <c r="F119" s="132"/>
      <c r="G119" s="132"/>
      <c r="H119" s="133"/>
    </row>
    <row r="120" spans="1:8" ht="14.25" customHeight="1">
      <c r="A120" s="131"/>
      <c r="B120" s="132"/>
      <c r="C120" s="132"/>
      <c r="D120" s="132"/>
      <c r="E120" s="132"/>
      <c r="F120" s="132"/>
      <c r="G120" s="132"/>
      <c r="H120" s="133"/>
    </row>
    <row r="121" spans="1:8" ht="14.25" customHeight="1">
      <c r="A121" s="131"/>
      <c r="B121" s="132"/>
      <c r="C121" s="132"/>
      <c r="D121" s="132"/>
      <c r="E121" s="132"/>
      <c r="F121" s="132"/>
      <c r="G121" s="132"/>
      <c r="H121" s="133"/>
    </row>
    <row r="122" spans="1:8" ht="14.25" customHeight="1">
      <c r="A122" s="131"/>
      <c r="B122" s="132"/>
      <c r="C122" s="132"/>
      <c r="D122" s="132"/>
      <c r="E122" s="132"/>
      <c r="F122" s="132"/>
      <c r="G122" s="132"/>
      <c r="H122" s="133"/>
    </row>
    <row r="123" spans="1:8" ht="14.25" customHeight="1">
      <c r="A123" s="131"/>
      <c r="B123" s="132"/>
      <c r="C123" s="132"/>
      <c r="D123" s="132"/>
      <c r="E123" s="132"/>
      <c r="F123" s="132"/>
      <c r="G123" s="132"/>
      <c r="H123" s="133"/>
    </row>
    <row r="124" spans="1:8" ht="14.25" customHeight="1">
      <c r="A124" s="131"/>
      <c r="B124" s="132"/>
      <c r="C124" s="132"/>
      <c r="D124" s="132"/>
      <c r="E124" s="132"/>
      <c r="F124" s="132"/>
      <c r="G124" s="132"/>
      <c r="H124" s="133"/>
    </row>
    <row r="125" spans="1:8" ht="14.25" customHeight="1">
      <c r="A125" s="131"/>
      <c r="B125" s="132"/>
      <c r="C125" s="132"/>
      <c r="D125" s="132"/>
      <c r="E125" s="132"/>
      <c r="F125" s="132"/>
      <c r="G125" s="132"/>
      <c r="H125" s="133"/>
    </row>
    <row r="126" spans="1:8" ht="14.25" customHeight="1">
      <c r="A126" s="131"/>
      <c r="B126" s="132"/>
      <c r="C126" s="132"/>
      <c r="D126" s="132"/>
      <c r="E126" s="132"/>
      <c r="F126" s="132"/>
      <c r="G126" s="132"/>
      <c r="H126" s="133"/>
    </row>
    <row r="127" spans="1:8" ht="14.25" customHeight="1">
      <c r="A127" s="131"/>
      <c r="B127" s="132"/>
      <c r="C127" s="132"/>
      <c r="D127" s="132"/>
      <c r="E127" s="132"/>
      <c r="F127" s="132"/>
      <c r="G127" s="132"/>
      <c r="H127" s="133"/>
    </row>
    <row r="128" spans="1:8" ht="14.25" customHeight="1">
      <c r="A128" s="131"/>
      <c r="B128" s="132"/>
      <c r="C128" s="132"/>
      <c r="D128" s="132"/>
      <c r="E128" s="132"/>
      <c r="F128" s="132"/>
      <c r="G128" s="132"/>
      <c r="H128" s="133"/>
    </row>
    <row r="129" spans="1:8" ht="14.25" customHeight="1">
      <c r="A129" s="131"/>
      <c r="B129" s="132"/>
      <c r="C129" s="132"/>
      <c r="D129" s="132"/>
      <c r="E129" s="132"/>
      <c r="F129" s="132"/>
      <c r="G129" s="132"/>
      <c r="H129" s="133"/>
    </row>
    <row r="130" spans="1:8" ht="14.25" customHeight="1">
      <c r="A130" s="131"/>
      <c r="B130" s="132"/>
      <c r="C130" s="132"/>
      <c r="D130" s="132"/>
      <c r="E130" s="132"/>
      <c r="F130" s="132"/>
      <c r="G130" s="132"/>
      <c r="H130" s="133"/>
    </row>
    <row r="131" spans="1:8" ht="14.25" customHeight="1">
      <c r="A131" s="131"/>
      <c r="B131" s="132"/>
      <c r="C131" s="132"/>
      <c r="D131" s="132"/>
      <c r="E131" s="132"/>
      <c r="F131" s="132"/>
      <c r="G131" s="132"/>
      <c r="H131" s="133"/>
    </row>
    <row r="132" spans="1:8" ht="14.25" customHeight="1">
      <c r="A132" s="131"/>
      <c r="B132" s="132"/>
      <c r="C132" s="132"/>
      <c r="D132" s="132"/>
      <c r="E132" s="132"/>
      <c r="F132" s="132"/>
      <c r="G132" s="132"/>
      <c r="H132" s="133"/>
    </row>
    <row r="133" spans="1:8" ht="14.25" customHeight="1">
      <c r="A133" s="131"/>
      <c r="B133" s="132"/>
      <c r="C133" s="132"/>
      <c r="D133" s="132"/>
      <c r="E133" s="132"/>
      <c r="F133" s="132"/>
      <c r="G133" s="132"/>
      <c r="H133" s="133"/>
    </row>
    <row r="134" spans="1:8" ht="14.25" customHeight="1">
      <c r="A134" s="131"/>
      <c r="B134" s="132"/>
      <c r="C134" s="132"/>
      <c r="D134" s="132"/>
      <c r="E134" s="132"/>
      <c r="F134" s="132"/>
      <c r="G134" s="132"/>
      <c r="H134" s="133"/>
    </row>
    <row r="135" spans="1:8" ht="14.25" customHeight="1">
      <c r="A135" s="131"/>
      <c r="B135" s="132"/>
      <c r="C135" s="132"/>
      <c r="D135" s="132"/>
      <c r="E135" s="132"/>
      <c r="F135" s="132"/>
      <c r="G135" s="132"/>
      <c r="H135" s="133"/>
    </row>
    <row r="136" spans="1:8" ht="14.25" customHeight="1">
      <c r="A136" s="131"/>
      <c r="B136" s="132"/>
      <c r="C136" s="132"/>
      <c r="D136" s="132"/>
      <c r="E136" s="132"/>
      <c r="F136" s="132"/>
      <c r="G136" s="132"/>
      <c r="H136" s="133"/>
    </row>
    <row r="137" spans="1:8" ht="14.25" customHeight="1">
      <c r="A137" s="131"/>
      <c r="B137" s="132"/>
      <c r="C137" s="132"/>
      <c r="D137" s="132"/>
      <c r="E137" s="132"/>
      <c r="F137" s="132"/>
      <c r="G137" s="132"/>
      <c r="H137" s="133"/>
    </row>
    <row r="138" spans="1:8" ht="14.25" customHeight="1">
      <c r="A138" s="131"/>
      <c r="B138" s="132"/>
      <c r="C138" s="132"/>
      <c r="D138" s="132"/>
      <c r="E138" s="132"/>
      <c r="F138" s="132"/>
      <c r="G138" s="132"/>
      <c r="H138" s="133"/>
    </row>
    <row r="139" spans="1:8" ht="14.25" customHeight="1">
      <c r="A139" s="131"/>
      <c r="B139" s="132"/>
      <c r="C139" s="132"/>
      <c r="D139" s="132"/>
      <c r="E139" s="132"/>
      <c r="F139" s="132"/>
      <c r="G139" s="132"/>
      <c r="H139" s="133"/>
    </row>
    <row r="140" spans="1:8" ht="14.25" customHeight="1">
      <c r="A140" s="131"/>
      <c r="B140" s="132"/>
      <c r="C140" s="132"/>
      <c r="D140" s="132"/>
      <c r="E140" s="132"/>
      <c r="F140" s="132"/>
      <c r="G140" s="132"/>
      <c r="H140" s="133"/>
    </row>
    <row r="141" spans="1:8" ht="14.25" customHeight="1">
      <c r="A141" s="131"/>
      <c r="B141" s="132"/>
      <c r="C141" s="132"/>
      <c r="D141" s="132"/>
      <c r="E141" s="132"/>
      <c r="F141" s="132"/>
      <c r="G141" s="132"/>
      <c r="H141" s="133"/>
    </row>
    <row r="142" spans="1:8" ht="14.25" customHeight="1">
      <c r="A142" s="131"/>
      <c r="B142" s="132"/>
      <c r="C142" s="132"/>
      <c r="D142" s="132"/>
      <c r="E142" s="132"/>
      <c r="F142" s="132"/>
      <c r="G142" s="132"/>
      <c r="H142" s="133"/>
    </row>
    <row r="143" spans="1:8" ht="14.25" customHeight="1">
      <c r="A143" s="131"/>
      <c r="B143" s="132"/>
      <c r="C143" s="132"/>
      <c r="D143" s="132"/>
      <c r="E143" s="132"/>
      <c r="F143" s="132"/>
      <c r="G143" s="132"/>
      <c r="H143" s="133"/>
    </row>
    <row r="144" spans="1:8" ht="14.25" customHeight="1">
      <c r="A144" s="131"/>
      <c r="B144" s="132"/>
      <c r="C144" s="132"/>
      <c r="D144" s="132"/>
      <c r="E144" s="132"/>
      <c r="F144" s="132"/>
      <c r="G144" s="132"/>
      <c r="H144" s="133"/>
    </row>
    <row r="145" spans="1:8" ht="14.25" customHeight="1">
      <c r="A145" s="131"/>
      <c r="B145" s="132"/>
      <c r="C145" s="132"/>
      <c r="D145" s="132"/>
      <c r="E145" s="132"/>
      <c r="F145" s="132"/>
      <c r="G145" s="132"/>
      <c r="H145" s="133"/>
    </row>
    <row r="146" spans="1:8" ht="14.25" customHeight="1">
      <c r="A146" s="131"/>
      <c r="B146" s="132"/>
      <c r="C146" s="132"/>
      <c r="D146" s="132"/>
      <c r="E146" s="132"/>
      <c r="F146" s="132"/>
      <c r="G146" s="132"/>
      <c r="H146" s="133"/>
    </row>
    <row r="147" spans="1:8" ht="14.25" customHeight="1">
      <c r="A147" s="131"/>
      <c r="B147" s="132"/>
      <c r="C147" s="132"/>
      <c r="D147" s="132"/>
      <c r="E147" s="132"/>
      <c r="F147" s="132"/>
      <c r="G147" s="132"/>
      <c r="H147" s="133"/>
    </row>
    <row r="148" spans="1:8" ht="14.25" customHeight="1">
      <c r="A148" s="131"/>
      <c r="B148" s="132"/>
      <c r="C148" s="132"/>
      <c r="D148" s="132"/>
      <c r="E148" s="132"/>
      <c r="F148" s="132"/>
      <c r="G148" s="132"/>
      <c r="H148" s="133"/>
    </row>
    <row r="149" spans="1:8" ht="14.25" customHeight="1">
      <c r="A149" s="131"/>
      <c r="B149" s="132"/>
      <c r="C149" s="132"/>
      <c r="D149" s="132"/>
      <c r="E149" s="132"/>
      <c r="F149" s="132"/>
      <c r="G149" s="132"/>
      <c r="H149" s="133"/>
    </row>
    <row r="150" spans="1:8" ht="14.25" customHeight="1">
      <c r="A150" s="131"/>
      <c r="B150" s="132"/>
      <c r="C150" s="132"/>
      <c r="D150" s="132"/>
      <c r="E150" s="132"/>
      <c r="F150" s="132"/>
      <c r="G150" s="132"/>
      <c r="H150" s="133"/>
    </row>
    <row r="151" spans="1:8" ht="14.25" customHeight="1">
      <c r="A151" s="131"/>
      <c r="B151" s="132"/>
      <c r="C151" s="132"/>
      <c r="D151" s="132"/>
      <c r="E151" s="132"/>
      <c r="F151" s="132"/>
      <c r="G151" s="132"/>
      <c r="H151" s="133"/>
    </row>
    <row r="152" spans="1:8" ht="14.25" customHeight="1">
      <c r="A152" s="131"/>
      <c r="B152" s="132"/>
      <c r="C152" s="132"/>
      <c r="D152" s="132"/>
      <c r="E152" s="132"/>
      <c r="F152" s="132"/>
      <c r="G152" s="132"/>
      <c r="H152" s="133"/>
    </row>
    <row r="153" spans="1:8" ht="14.25" customHeight="1">
      <c r="A153" s="131"/>
      <c r="B153" s="132"/>
      <c r="C153" s="132"/>
      <c r="D153" s="132"/>
      <c r="E153" s="132"/>
      <c r="F153" s="132"/>
      <c r="G153" s="132"/>
      <c r="H153" s="133"/>
    </row>
    <row r="154" spans="1:8" ht="14.25" customHeight="1">
      <c r="A154" s="131"/>
      <c r="B154" s="132"/>
      <c r="C154" s="132"/>
      <c r="D154" s="132"/>
      <c r="E154" s="132"/>
      <c r="F154" s="132"/>
      <c r="G154" s="132"/>
      <c r="H154" s="133"/>
    </row>
    <row r="155" spans="1:8" ht="14.25" customHeight="1">
      <c r="A155" s="131"/>
      <c r="B155" s="132"/>
      <c r="C155" s="132"/>
      <c r="D155" s="132"/>
      <c r="E155" s="132"/>
      <c r="F155" s="132"/>
      <c r="G155" s="132"/>
      <c r="H155" s="133"/>
    </row>
    <row r="156" spans="1:8" ht="14.25" customHeight="1">
      <c r="A156" s="131"/>
      <c r="B156" s="132"/>
      <c r="C156" s="132"/>
      <c r="D156" s="132"/>
      <c r="E156" s="132"/>
      <c r="F156" s="132"/>
      <c r="G156" s="132"/>
      <c r="H156" s="133"/>
    </row>
    <row r="157" spans="1:8" ht="14.25" customHeight="1">
      <c r="A157" s="131"/>
      <c r="B157" s="132"/>
      <c r="C157" s="132"/>
      <c r="D157" s="132"/>
      <c r="E157" s="132"/>
      <c r="F157" s="132"/>
      <c r="G157" s="132"/>
      <c r="H157" s="133"/>
    </row>
    <row r="158" spans="1:8" ht="14.25" customHeight="1">
      <c r="A158" s="131"/>
      <c r="B158" s="132"/>
      <c r="C158" s="132"/>
      <c r="D158" s="132"/>
      <c r="E158" s="132"/>
      <c r="F158" s="132"/>
      <c r="G158" s="132"/>
      <c r="H158" s="133"/>
    </row>
    <row r="159" spans="1:8" ht="14.25" customHeight="1">
      <c r="A159" s="131"/>
      <c r="B159" s="132"/>
      <c r="C159" s="132"/>
      <c r="D159" s="132"/>
      <c r="E159" s="132"/>
      <c r="F159" s="132"/>
      <c r="G159" s="132"/>
      <c r="H159" s="133"/>
    </row>
    <row r="160" spans="1:8" ht="14.25" customHeight="1">
      <c r="A160" s="131"/>
      <c r="B160" s="132"/>
      <c r="C160" s="132"/>
      <c r="D160" s="132"/>
      <c r="E160" s="132"/>
      <c r="F160" s="132"/>
      <c r="G160" s="132"/>
      <c r="H160" s="133"/>
    </row>
    <row r="161" spans="1:8" ht="14.25" customHeight="1">
      <c r="A161" s="131"/>
      <c r="B161" s="132"/>
      <c r="C161" s="132"/>
      <c r="D161" s="132"/>
      <c r="E161" s="132"/>
      <c r="F161" s="132"/>
      <c r="G161" s="132"/>
      <c r="H161" s="133"/>
    </row>
    <row r="162" spans="1:8" ht="14.25" customHeight="1">
      <c r="A162" s="131"/>
      <c r="B162" s="132"/>
      <c r="C162" s="132"/>
      <c r="D162" s="132"/>
      <c r="E162" s="132"/>
      <c r="F162" s="132"/>
      <c r="G162" s="132"/>
      <c r="H162" s="133"/>
    </row>
    <row r="163" spans="1:8" ht="14.25" customHeight="1">
      <c r="A163" s="131"/>
      <c r="B163" s="132"/>
      <c r="C163" s="132"/>
      <c r="D163" s="132"/>
      <c r="E163" s="132"/>
      <c r="F163" s="132"/>
      <c r="G163" s="132"/>
      <c r="H163" s="133"/>
    </row>
    <row r="164" spans="1:8" ht="14.25" customHeight="1">
      <c r="A164" s="131"/>
      <c r="B164" s="132"/>
      <c r="C164" s="132"/>
      <c r="D164" s="132"/>
      <c r="E164" s="132"/>
      <c r="F164" s="132"/>
      <c r="G164" s="132"/>
      <c r="H164" s="133"/>
    </row>
    <row r="165" spans="1:8" ht="14.25" customHeight="1">
      <c r="A165" s="131"/>
      <c r="B165" s="132"/>
      <c r="C165" s="132"/>
      <c r="D165" s="132"/>
      <c r="E165" s="132"/>
      <c r="F165" s="132"/>
      <c r="G165" s="132"/>
      <c r="H165" s="133"/>
    </row>
    <row r="166" spans="1:8" ht="14.25" customHeight="1">
      <c r="A166" s="131"/>
      <c r="B166" s="132"/>
      <c r="C166" s="132"/>
      <c r="D166" s="132"/>
      <c r="E166" s="132"/>
      <c r="F166" s="132"/>
      <c r="G166" s="132"/>
      <c r="H166" s="133"/>
    </row>
    <row r="167" spans="1:8" ht="14.25" customHeight="1">
      <c r="A167" s="131"/>
      <c r="B167" s="132"/>
      <c r="C167" s="132"/>
      <c r="D167" s="132"/>
      <c r="E167" s="132"/>
      <c r="F167" s="132"/>
      <c r="G167" s="132"/>
      <c r="H167" s="133"/>
    </row>
    <row r="168" spans="1:8" ht="14.25" customHeight="1">
      <c r="A168" s="131"/>
      <c r="B168" s="132"/>
      <c r="C168" s="132"/>
      <c r="D168" s="132"/>
      <c r="E168" s="132"/>
      <c r="F168" s="132"/>
      <c r="G168" s="132"/>
      <c r="H168" s="133"/>
    </row>
    <row r="169" spans="1:8" ht="14.25" customHeight="1">
      <c r="A169" s="131"/>
      <c r="B169" s="132"/>
      <c r="C169" s="132"/>
      <c r="D169" s="132"/>
      <c r="E169" s="132"/>
      <c r="F169" s="132"/>
      <c r="G169" s="132"/>
      <c r="H169" s="133"/>
    </row>
    <row r="170" spans="1:8" ht="14.25" customHeight="1">
      <c r="A170" s="131"/>
      <c r="B170" s="132"/>
      <c r="C170" s="132"/>
      <c r="D170" s="132"/>
      <c r="E170" s="132"/>
      <c r="F170" s="132"/>
      <c r="G170" s="132"/>
      <c r="H170" s="133"/>
    </row>
    <row r="171" spans="1:8" ht="14.25" customHeight="1">
      <c r="A171" s="131"/>
      <c r="B171" s="132"/>
      <c r="C171" s="132"/>
      <c r="D171" s="132"/>
      <c r="E171" s="132"/>
      <c r="F171" s="132"/>
      <c r="G171" s="132"/>
      <c r="H171" s="133"/>
    </row>
    <row r="172" spans="1:8" ht="14.25" customHeight="1">
      <c r="A172" s="131"/>
      <c r="B172" s="132"/>
      <c r="C172" s="132"/>
      <c r="D172" s="132"/>
      <c r="E172" s="132"/>
      <c r="F172" s="132"/>
      <c r="G172" s="132"/>
      <c r="H172" s="133"/>
    </row>
    <row r="173" spans="1:8" ht="14.25" customHeight="1">
      <c r="A173" s="131"/>
      <c r="B173" s="132"/>
      <c r="C173" s="132"/>
      <c r="D173" s="132"/>
      <c r="E173" s="132"/>
      <c r="F173" s="132"/>
      <c r="G173" s="132"/>
      <c r="H173" s="133"/>
    </row>
    <row r="174" spans="1:8" ht="14.25" customHeight="1">
      <c r="A174" s="131"/>
      <c r="B174" s="132"/>
      <c r="C174" s="132"/>
      <c r="D174" s="132"/>
      <c r="E174" s="132"/>
      <c r="F174" s="132"/>
      <c r="G174" s="132"/>
      <c r="H174" s="133"/>
    </row>
    <row r="175" spans="1:8" ht="14.25" customHeight="1">
      <c r="A175" s="131"/>
      <c r="B175" s="132"/>
      <c r="C175" s="132"/>
      <c r="D175" s="132"/>
      <c r="E175" s="132"/>
      <c r="F175" s="132"/>
      <c r="G175" s="132"/>
      <c r="H175" s="133"/>
    </row>
    <row r="176" spans="1:8" ht="14.25" customHeight="1">
      <c r="A176" s="131"/>
      <c r="B176" s="132"/>
      <c r="C176" s="132"/>
      <c r="D176" s="132"/>
      <c r="E176" s="132"/>
      <c r="F176" s="132"/>
      <c r="G176" s="132"/>
      <c r="H176" s="133"/>
    </row>
    <row r="177" spans="1:8" ht="14.25" customHeight="1">
      <c r="A177" s="131"/>
      <c r="B177" s="132"/>
      <c r="C177" s="132"/>
      <c r="D177" s="132"/>
      <c r="E177" s="132"/>
      <c r="F177" s="132"/>
      <c r="G177" s="132"/>
      <c r="H177" s="133"/>
    </row>
    <row r="178" spans="1:8" ht="14.25" customHeight="1">
      <c r="A178" s="131"/>
      <c r="B178" s="132"/>
      <c r="C178" s="132"/>
      <c r="D178" s="132"/>
      <c r="E178" s="132"/>
      <c r="F178" s="132"/>
      <c r="G178" s="132"/>
      <c r="H178" s="133"/>
    </row>
    <row r="179" spans="1:8" ht="14.25" customHeight="1">
      <c r="A179" s="131"/>
      <c r="B179" s="132"/>
      <c r="C179" s="132"/>
      <c r="D179" s="132"/>
      <c r="E179" s="132"/>
      <c r="F179" s="132"/>
      <c r="G179" s="132"/>
      <c r="H179" s="133"/>
    </row>
    <row r="180" spans="1:8" ht="14.25" customHeight="1">
      <c r="A180" s="131"/>
      <c r="B180" s="132"/>
      <c r="C180" s="132"/>
      <c r="D180" s="132"/>
      <c r="E180" s="132"/>
      <c r="F180" s="132"/>
      <c r="G180" s="132"/>
      <c r="H180" s="133"/>
    </row>
    <row r="181" spans="1:8" ht="14.25" customHeight="1">
      <c r="A181" s="131"/>
      <c r="B181" s="132"/>
      <c r="C181" s="132"/>
      <c r="D181" s="132"/>
      <c r="E181" s="132"/>
      <c r="F181" s="132"/>
      <c r="G181" s="132"/>
      <c r="H181" s="133"/>
    </row>
    <row r="182" spans="1:8" ht="14.25" customHeight="1">
      <c r="A182" s="131"/>
      <c r="B182" s="132"/>
      <c r="C182" s="132"/>
      <c r="D182" s="132"/>
      <c r="E182" s="132"/>
      <c r="F182" s="132"/>
      <c r="G182" s="132"/>
      <c r="H182" s="133"/>
    </row>
    <row r="183" spans="1:8" ht="14.25" customHeight="1">
      <c r="A183" s="131"/>
      <c r="B183" s="132"/>
      <c r="C183" s="132"/>
      <c r="D183" s="132"/>
      <c r="E183" s="132"/>
      <c r="F183" s="132"/>
      <c r="G183" s="132"/>
      <c r="H183" s="133"/>
    </row>
    <row r="184" spans="1:8" ht="14.25" customHeight="1">
      <c r="A184" s="131"/>
      <c r="B184" s="132"/>
      <c r="C184" s="132"/>
      <c r="D184" s="132"/>
      <c r="E184" s="132"/>
      <c r="F184" s="132"/>
      <c r="G184" s="132"/>
      <c r="H184" s="133"/>
    </row>
    <row r="185" spans="1:8" ht="14.25" customHeight="1">
      <c r="A185" s="131"/>
      <c r="B185" s="132"/>
      <c r="C185" s="132"/>
      <c r="D185" s="132"/>
      <c r="E185" s="132"/>
      <c r="F185" s="132"/>
      <c r="G185" s="132"/>
      <c r="H185" s="133"/>
    </row>
    <row r="186" spans="1:8" ht="14.25" customHeight="1">
      <c r="A186" s="131"/>
      <c r="B186" s="132"/>
      <c r="C186" s="132"/>
      <c r="D186" s="132"/>
      <c r="E186" s="132"/>
      <c r="F186" s="132"/>
      <c r="G186" s="132"/>
      <c r="H186" s="133"/>
    </row>
    <row r="187" spans="1:8" ht="14.25" customHeight="1">
      <c r="A187" s="131"/>
      <c r="B187" s="132"/>
      <c r="C187" s="132"/>
      <c r="D187" s="132"/>
      <c r="E187" s="132"/>
      <c r="F187" s="132"/>
      <c r="G187" s="132"/>
      <c r="H187" s="133"/>
    </row>
    <row r="188" spans="1:8" ht="14.25" customHeight="1">
      <c r="A188" s="131"/>
      <c r="B188" s="132"/>
      <c r="C188" s="132"/>
      <c r="D188" s="132"/>
      <c r="E188" s="132"/>
      <c r="F188" s="132"/>
      <c r="G188" s="132"/>
      <c r="H188" s="133"/>
    </row>
    <row r="189" spans="1:8" ht="14.25" customHeight="1">
      <c r="A189" s="131"/>
      <c r="B189" s="132"/>
      <c r="C189" s="132"/>
      <c r="D189" s="132"/>
      <c r="E189" s="132"/>
      <c r="F189" s="132"/>
      <c r="G189" s="132"/>
      <c r="H189" s="133"/>
    </row>
    <row r="190" spans="1:8" ht="14.25" customHeight="1">
      <c r="A190" s="131"/>
      <c r="B190" s="132"/>
      <c r="C190" s="132"/>
      <c r="D190" s="132"/>
      <c r="E190" s="132"/>
      <c r="F190" s="132"/>
      <c r="G190" s="132"/>
      <c r="H190" s="133"/>
    </row>
    <row r="191" spans="1:8" ht="14.25" customHeight="1">
      <c r="A191" s="131"/>
      <c r="B191" s="132"/>
      <c r="C191" s="132"/>
      <c r="D191" s="132"/>
      <c r="E191" s="132"/>
      <c r="F191" s="132"/>
      <c r="G191" s="132"/>
      <c r="H191" s="133"/>
    </row>
    <row r="192" spans="1:8" ht="14.25" customHeight="1">
      <c r="A192" s="131"/>
      <c r="B192" s="132"/>
      <c r="C192" s="132"/>
      <c r="D192" s="132"/>
      <c r="E192" s="132"/>
      <c r="F192" s="132"/>
      <c r="G192" s="132"/>
      <c r="H192" s="133"/>
    </row>
    <row r="193" spans="1:8" ht="14.25" customHeight="1">
      <c r="A193" s="131"/>
      <c r="B193" s="132"/>
      <c r="C193" s="132"/>
      <c r="D193" s="132"/>
      <c r="E193" s="132"/>
      <c r="F193" s="132"/>
      <c r="G193" s="132"/>
      <c r="H193" s="133"/>
    </row>
    <row r="194" spans="1:8" ht="14.25" customHeight="1">
      <c r="A194" s="131"/>
      <c r="B194" s="132"/>
      <c r="C194" s="132"/>
      <c r="D194" s="132"/>
      <c r="E194" s="132"/>
      <c r="F194" s="132"/>
      <c r="G194" s="132"/>
      <c r="H194" s="133"/>
    </row>
    <row r="195" spans="1:8" ht="14.25" customHeight="1">
      <c r="A195" s="131"/>
      <c r="B195" s="132"/>
      <c r="C195" s="132"/>
      <c r="D195" s="132"/>
      <c r="E195" s="132"/>
      <c r="F195" s="132"/>
      <c r="G195" s="132"/>
      <c r="H195" s="133"/>
    </row>
    <row r="196" spans="1:8" ht="14.25" customHeight="1">
      <c r="A196" s="131"/>
      <c r="B196" s="132"/>
      <c r="C196" s="132"/>
      <c r="D196" s="132"/>
      <c r="E196" s="132"/>
      <c r="F196" s="132"/>
      <c r="G196" s="132"/>
      <c r="H196" s="133"/>
    </row>
    <row r="197" spans="1:8" ht="14.25" customHeight="1">
      <c r="A197" s="131"/>
      <c r="B197" s="132"/>
      <c r="C197" s="132"/>
      <c r="D197" s="132"/>
      <c r="E197" s="132"/>
      <c r="F197" s="132"/>
      <c r="G197" s="132"/>
      <c r="H197" s="133"/>
    </row>
    <row r="198" spans="1:8" ht="14.25" customHeight="1">
      <c r="A198" s="131"/>
      <c r="B198" s="132"/>
      <c r="C198" s="132"/>
      <c r="D198" s="132"/>
      <c r="E198" s="132"/>
      <c r="F198" s="132"/>
      <c r="G198" s="132"/>
      <c r="H198" s="133"/>
    </row>
    <row r="199" spans="1:8" ht="14.25" customHeight="1">
      <c r="A199" s="131"/>
      <c r="B199" s="132"/>
      <c r="C199" s="132"/>
      <c r="D199" s="132"/>
      <c r="E199" s="132"/>
      <c r="F199" s="132"/>
      <c r="G199" s="132"/>
      <c r="H199" s="133"/>
    </row>
    <row r="200" spans="1:8" ht="14.25" customHeight="1">
      <c r="A200" s="131"/>
      <c r="B200" s="132"/>
      <c r="C200" s="132"/>
      <c r="D200" s="132"/>
      <c r="E200" s="132"/>
      <c r="F200" s="132"/>
      <c r="G200" s="132"/>
      <c r="H200" s="133"/>
    </row>
    <row r="201" spans="1:8" ht="14.25" customHeight="1">
      <c r="A201" s="131"/>
      <c r="B201" s="132"/>
      <c r="C201" s="132"/>
      <c r="D201" s="132"/>
      <c r="E201" s="132"/>
      <c r="F201" s="132"/>
      <c r="G201" s="132"/>
      <c r="H201" s="133"/>
    </row>
    <row r="202" spans="1:8" ht="14.25" customHeight="1">
      <c r="A202" s="131"/>
      <c r="B202" s="132"/>
      <c r="C202" s="132"/>
      <c r="D202" s="132"/>
      <c r="E202" s="132"/>
      <c r="F202" s="132"/>
      <c r="G202" s="132"/>
      <c r="H202" s="133"/>
    </row>
    <row r="203" spans="1:8" ht="14.25" customHeight="1">
      <c r="A203" s="131"/>
      <c r="B203" s="132"/>
      <c r="C203" s="132"/>
      <c r="D203" s="132"/>
      <c r="E203" s="132"/>
      <c r="F203" s="132"/>
      <c r="G203" s="132"/>
      <c r="H203" s="133"/>
    </row>
    <row r="204" spans="1:8" ht="14.25" customHeight="1">
      <c r="A204" s="131"/>
      <c r="B204" s="132"/>
      <c r="C204" s="132"/>
      <c r="D204" s="132"/>
      <c r="E204" s="132"/>
      <c r="F204" s="132"/>
      <c r="G204" s="132"/>
      <c r="H204" s="133"/>
    </row>
    <row r="205" spans="1:8" ht="14.25" customHeight="1">
      <c r="A205" s="131"/>
      <c r="B205" s="132"/>
      <c r="C205" s="132"/>
      <c r="D205" s="132"/>
      <c r="E205" s="132"/>
      <c r="F205" s="132"/>
      <c r="G205" s="132"/>
      <c r="H205" s="133"/>
    </row>
    <row r="206" spans="1:8" ht="14.25" customHeight="1">
      <c r="A206" s="131"/>
      <c r="B206" s="132"/>
      <c r="C206" s="132"/>
      <c r="D206" s="132"/>
      <c r="E206" s="132"/>
      <c r="F206" s="132"/>
      <c r="G206" s="132"/>
      <c r="H206" s="133"/>
    </row>
    <row r="207" spans="1:8" ht="14.25" customHeight="1">
      <c r="A207" s="131"/>
      <c r="B207" s="132"/>
      <c r="C207" s="132"/>
      <c r="D207" s="132"/>
      <c r="E207" s="132"/>
      <c r="F207" s="132"/>
      <c r="G207" s="132"/>
      <c r="H207" s="133"/>
    </row>
    <row r="208" spans="1:8" ht="14.25" customHeight="1">
      <c r="A208" s="131"/>
      <c r="B208" s="132"/>
      <c r="C208" s="132"/>
      <c r="D208" s="132"/>
      <c r="E208" s="132"/>
      <c r="F208" s="132"/>
      <c r="G208" s="132"/>
      <c r="H208" s="133"/>
    </row>
    <row r="209" spans="1:8" ht="14.25" customHeight="1">
      <c r="A209" s="131"/>
      <c r="B209" s="132"/>
      <c r="C209" s="132"/>
      <c r="D209" s="132"/>
      <c r="E209" s="132"/>
      <c r="F209" s="132"/>
      <c r="G209" s="132"/>
      <c r="H209" s="133"/>
    </row>
    <row r="210" spans="1:8" ht="14.25" customHeight="1">
      <c r="A210" s="131"/>
      <c r="B210" s="132"/>
      <c r="C210" s="132"/>
      <c r="D210" s="132"/>
      <c r="E210" s="132"/>
      <c r="F210" s="132"/>
      <c r="G210" s="132"/>
      <c r="H210" s="133"/>
    </row>
    <row r="211" spans="1:8" ht="14.25" customHeight="1">
      <c r="A211" s="131"/>
      <c r="B211" s="132"/>
      <c r="C211" s="132"/>
      <c r="D211" s="132"/>
      <c r="E211" s="132"/>
      <c r="F211" s="132"/>
      <c r="G211" s="132"/>
      <c r="H211" s="133"/>
    </row>
    <row r="212" spans="1:8" ht="14.25" customHeight="1">
      <c r="A212" s="131"/>
      <c r="B212" s="132"/>
      <c r="C212" s="132"/>
      <c r="D212" s="132"/>
      <c r="E212" s="132"/>
      <c r="F212" s="132"/>
      <c r="G212" s="132"/>
      <c r="H212" s="133"/>
    </row>
    <row r="213" spans="1:8" ht="14.25" customHeight="1">
      <c r="A213" s="131"/>
      <c r="B213" s="132"/>
      <c r="C213" s="132"/>
      <c r="D213" s="132"/>
      <c r="E213" s="132"/>
      <c r="F213" s="132"/>
      <c r="G213" s="132"/>
      <c r="H213" s="133"/>
    </row>
    <row r="214" spans="1:8" ht="14.25" customHeight="1">
      <c r="A214" s="131"/>
      <c r="B214" s="132"/>
      <c r="C214" s="132"/>
      <c r="D214" s="132"/>
      <c r="E214" s="132"/>
      <c r="F214" s="132"/>
      <c r="G214" s="132"/>
      <c r="H214" s="133"/>
    </row>
    <row r="215" spans="1:8" ht="14.25" customHeight="1">
      <c r="A215" s="131"/>
      <c r="B215" s="132"/>
      <c r="C215" s="132"/>
      <c r="D215" s="132"/>
      <c r="E215" s="132"/>
      <c r="F215" s="132"/>
      <c r="G215" s="132"/>
      <c r="H215" s="133"/>
    </row>
    <row r="216" spans="1:8" ht="14.25" customHeight="1">
      <c r="A216" s="131"/>
      <c r="B216" s="132"/>
      <c r="C216" s="132"/>
      <c r="D216" s="132"/>
      <c r="E216" s="132"/>
      <c r="F216" s="132"/>
      <c r="G216" s="132"/>
      <c r="H216" s="133"/>
    </row>
    <row r="217" spans="1:8" ht="14.25" customHeight="1">
      <c r="A217" s="131"/>
      <c r="B217" s="132"/>
      <c r="C217" s="132"/>
      <c r="D217" s="132"/>
      <c r="E217" s="132"/>
      <c r="F217" s="132"/>
      <c r="G217" s="132"/>
      <c r="H217" s="133"/>
    </row>
    <row r="218" spans="1:8" ht="14.25" customHeight="1">
      <c r="A218" s="131"/>
      <c r="B218" s="132"/>
      <c r="C218" s="132"/>
      <c r="D218" s="132"/>
      <c r="E218" s="132"/>
      <c r="F218" s="132"/>
      <c r="G218" s="132"/>
      <c r="H218" s="133"/>
    </row>
    <row r="219" spans="1:8" ht="14.25" customHeight="1">
      <c r="A219" s="131"/>
      <c r="B219" s="132"/>
      <c r="C219" s="132"/>
      <c r="D219" s="132"/>
      <c r="E219" s="132"/>
      <c r="F219" s="132"/>
      <c r="G219" s="132"/>
      <c r="H219" s="133"/>
    </row>
    <row r="220" spans="1:8" ht="14.25" customHeight="1">
      <c r="A220" s="131"/>
      <c r="B220" s="132"/>
      <c r="C220" s="132"/>
      <c r="D220" s="132"/>
      <c r="E220" s="132"/>
      <c r="F220" s="132"/>
      <c r="G220" s="132"/>
      <c r="H220" s="133"/>
    </row>
    <row r="221" spans="1:8" ht="14.25" customHeight="1">
      <c r="A221" s="131"/>
      <c r="B221" s="132"/>
      <c r="C221" s="132"/>
      <c r="D221" s="132"/>
      <c r="E221" s="132"/>
      <c r="F221" s="132"/>
      <c r="G221" s="132"/>
      <c r="H221" s="133"/>
    </row>
    <row r="222" spans="1:8" ht="14.25" customHeight="1">
      <c r="A222" s="131"/>
      <c r="B222" s="132"/>
      <c r="C222" s="132"/>
      <c r="D222" s="132"/>
      <c r="E222" s="132"/>
      <c r="F222" s="132"/>
      <c r="G222" s="132"/>
      <c r="H222" s="133"/>
    </row>
    <row r="223" spans="1:8" ht="14.25" customHeight="1">
      <c r="A223" s="131"/>
      <c r="B223" s="132"/>
      <c r="C223" s="132"/>
      <c r="D223" s="132"/>
      <c r="E223" s="132"/>
      <c r="F223" s="132"/>
      <c r="G223" s="132"/>
      <c r="H223" s="133"/>
    </row>
    <row r="224" spans="1:8" ht="14.25" customHeight="1">
      <c r="A224" s="131"/>
      <c r="B224" s="132"/>
      <c r="C224" s="132"/>
      <c r="D224" s="132"/>
      <c r="E224" s="132"/>
      <c r="F224" s="132"/>
      <c r="G224" s="132"/>
      <c r="H224" s="133"/>
    </row>
    <row r="225" spans="1:8" ht="14.25" customHeight="1">
      <c r="A225" s="131"/>
      <c r="B225" s="132"/>
      <c r="C225" s="132"/>
      <c r="D225" s="132"/>
      <c r="E225" s="132"/>
      <c r="F225" s="132"/>
      <c r="G225" s="132"/>
      <c r="H225" s="133"/>
    </row>
    <row r="226" spans="1:8" ht="14.25" customHeight="1">
      <c r="A226" s="131"/>
      <c r="B226" s="132"/>
      <c r="C226" s="132"/>
      <c r="D226" s="132"/>
      <c r="E226" s="132"/>
      <c r="F226" s="132"/>
      <c r="G226" s="132"/>
      <c r="H226" s="133"/>
    </row>
    <row r="227" spans="1:8" ht="14.25" customHeight="1">
      <c r="A227" s="131"/>
      <c r="B227" s="132"/>
      <c r="C227" s="132"/>
      <c r="D227" s="132"/>
      <c r="E227" s="132"/>
      <c r="F227" s="132"/>
      <c r="G227" s="132"/>
      <c r="H227" s="133"/>
    </row>
    <row r="228" spans="1:8" ht="14.25" customHeight="1">
      <c r="A228" s="131"/>
      <c r="B228" s="132"/>
      <c r="C228" s="132"/>
      <c r="D228" s="132"/>
      <c r="E228" s="132"/>
      <c r="F228" s="132"/>
      <c r="G228" s="132"/>
      <c r="H228" s="133"/>
    </row>
    <row r="229" spans="1:8" ht="14.25" customHeight="1">
      <c r="A229" s="131"/>
      <c r="B229" s="132"/>
      <c r="C229" s="132"/>
      <c r="D229" s="132"/>
      <c r="E229" s="132"/>
      <c r="F229" s="132"/>
      <c r="G229" s="132"/>
      <c r="H229" s="133"/>
    </row>
    <row r="230" spans="1:8" ht="14.25" customHeight="1">
      <c r="A230" s="131"/>
      <c r="B230" s="132"/>
      <c r="C230" s="132"/>
      <c r="D230" s="132"/>
      <c r="E230" s="132"/>
      <c r="F230" s="132"/>
      <c r="G230" s="132"/>
      <c r="H230" s="133"/>
    </row>
    <row r="231" spans="1:8" ht="14.25" customHeight="1">
      <c r="A231" s="131"/>
      <c r="B231" s="132"/>
      <c r="C231" s="132"/>
      <c r="D231" s="132"/>
      <c r="E231" s="132"/>
      <c r="F231" s="132"/>
      <c r="G231" s="132"/>
      <c r="H231" s="133"/>
    </row>
    <row r="232" spans="1:8" ht="14.25" customHeight="1">
      <c r="A232" s="131"/>
      <c r="B232" s="132"/>
      <c r="C232" s="132"/>
      <c r="D232" s="132"/>
      <c r="E232" s="132"/>
      <c r="F232" s="132"/>
      <c r="G232" s="132"/>
      <c r="H232" s="133"/>
    </row>
    <row r="233" spans="1:8" ht="14.25" customHeight="1">
      <c r="A233" s="131"/>
      <c r="B233" s="132"/>
      <c r="C233" s="132"/>
      <c r="D233" s="132"/>
      <c r="E233" s="132"/>
      <c r="F233" s="132"/>
      <c r="G233" s="132"/>
      <c r="H233" s="133"/>
    </row>
    <row r="234" spans="1:8" ht="14.25" customHeight="1">
      <c r="A234" s="131"/>
      <c r="B234" s="132"/>
      <c r="C234" s="132"/>
      <c r="D234" s="132"/>
      <c r="E234" s="132"/>
      <c r="F234" s="132"/>
      <c r="G234" s="132"/>
      <c r="H234" s="133"/>
    </row>
    <row r="235" spans="1:8" ht="14.25" customHeight="1">
      <c r="A235" s="131"/>
      <c r="B235" s="132"/>
      <c r="C235" s="132"/>
      <c r="D235" s="132"/>
      <c r="E235" s="132"/>
      <c r="F235" s="132"/>
      <c r="G235" s="132"/>
      <c r="H235" s="133"/>
    </row>
    <row r="236" spans="1:8" ht="14.25" customHeight="1">
      <c r="A236" s="131"/>
      <c r="B236" s="132"/>
      <c r="C236" s="132"/>
      <c r="D236" s="132"/>
      <c r="E236" s="132"/>
      <c r="F236" s="132"/>
      <c r="G236" s="132"/>
      <c r="H236" s="133"/>
    </row>
    <row r="237" spans="1:8" ht="14.25" customHeight="1">
      <c r="A237" s="131"/>
      <c r="B237" s="132"/>
      <c r="C237" s="132"/>
      <c r="D237" s="132"/>
      <c r="E237" s="132"/>
      <c r="F237" s="132"/>
      <c r="G237" s="132"/>
      <c r="H237" s="133"/>
    </row>
    <row r="238" spans="1:8" ht="14.25" customHeight="1">
      <c r="A238" s="131"/>
      <c r="B238" s="132"/>
      <c r="C238" s="132"/>
      <c r="D238" s="132"/>
      <c r="E238" s="132"/>
      <c r="F238" s="132"/>
      <c r="G238" s="132"/>
      <c r="H238" s="133"/>
    </row>
    <row r="239" spans="1:8" ht="14.25" customHeight="1">
      <c r="A239" s="131"/>
      <c r="B239" s="132"/>
      <c r="C239" s="132"/>
      <c r="D239" s="132"/>
      <c r="E239" s="132"/>
      <c r="F239" s="132"/>
      <c r="G239" s="132"/>
      <c r="H239" s="133"/>
    </row>
    <row r="240" spans="1:8" ht="14.25" customHeight="1">
      <c r="A240" s="131"/>
      <c r="B240" s="132"/>
      <c r="C240" s="132"/>
      <c r="D240" s="132"/>
      <c r="E240" s="132"/>
      <c r="F240" s="132"/>
      <c r="G240" s="132"/>
      <c r="H240" s="133"/>
    </row>
    <row r="241" spans="1:8" ht="14.25" customHeight="1">
      <c r="A241" s="131"/>
      <c r="B241" s="132"/>
      <c r="C241" s="132"/>
      <c r="D241" s="132"/>
      <c r="E241" s="132"/>
      <c r="F241" s="132"/>
      <c r="G241" s="132"/>
      <c r="H241" s="133"/>
    </row>
    <row r="242" spans="1:8" ht="14.25" customHeight="1">
      <c r="A242" s="131"/>
      <c r="B242" s="132"/>
      <c r="C242" s="132"/>
      <c r="D242" s="132"/>
      <c r="E242" s="132"/>
      <c r="F242" s="132"/>
      <c r="G242" s="132"/>
      <c r="H242" s="133"/>
    </row>
    <row r="243" spans="1:8" ht="14.25" customHeight="1">
      <c r="A243" s="131"/>
      <c r="B243" s="132"/>
      <c r="C243" s="132"/>
      <c r="D243" s="132"/>
      <c r="E243" s="132"/>
      <c r="F243" s="132"/>
      <c r="G243" s="132"/>
      <c r="H243" s="133"/>
    </row>
    <row r="244" spans="1:8" ht="14.25" customHeight="1">
      <c r="A244" s="131"/>
      <c r="B244" s="132"/>
      <c r="C244" s="132"/>
      <c r="D244" s="132"/>
      <c r="E244" s="132"/>
      <c r="F244" s="132"/>
      <c r="G244" s="132"/>
      <c r="H244" s="133"/>
    </row>
    <row r="245" spans="1:8" ht="14.25" customHeight="1">
      <c r="A245" s="131"/>
      <c r="B245" s="132"/>
      <c r="C245" s="132"/>
      <c r="D245" s="132"/>
      <c r="E245" s="132"/>
      <c r="F245" s="132"/>
      <c r="G245" s="132"/>
      <c r="H245" s="133"/>
    </row>
    <row r="246" spans="1:8" ht="14.25" customHeight="1">
      <c r="A246" s="131"/>
      <c r="B246" s="132"/>
      <c r="C246" s="132"/>
      <c r="D246" s="132"/>
      <c r="E246" s="132"/>
      <c r="F246" s="132"/>
      <c r="G246" s="132"/>
      <c r="H246" s="133"/>
    </row>
    <row r="247" spans="1:8" ht="14.25" customHeight="1">
      <c r="A247" s="131"/>
      <c r="B247" s="132"/>
      <c r="C247" s="132"/>
      <c r="D247" s="132"/>
      <c r="E247" s="132"/>
      <c r="F247" s="132"/>
      <c r="G247" s="132"/>
      <c r="H247" s="133"/>
    </row>
    <row r="248" spans="1:8" ht="14.25" customHeight="1">
      <c r="A248" s="131"/>
      <c r="B248" s="132"/>
      <c r="C248" s="132"/>
      <c r="D248" s="132"/>
      <c r="E248" s="132"/>
      <c r="F248" s="132"/>
      <c r="G248" s="132"/>
      <c r="H248" s="133"/>
    </row>
    <row r="249" spans="1:8" ht="14.25" customHeight="1">
      <c r="A249" s="131"/>
      <c r="B249" s="132"/>
      <c r="C249" s="132"/>
      <c r="D249" s="132"/>
      <c r="E249" s="132"/>
      <c r="F249" s="132"/>
      <c r="G249" s="132"/>
      <c r="H249" s="133"/>
    </row>
    <row r="250" spans="1:8" ht="14.25" customHeight="1">
      <c r="A250" s="131"/>
      <c r="B250" s="132"/>
      <c r="C250" s="132"/>
      <c r="D250" s="132"/>
      <c r="E250" s="132"/>
      <c r="F250" s="132"/>
      <c r="G250" s="132"/>
      <c r="H250" s="133"/>
    </row>
    <row r="251" spans="1:8" ht="14.25" customHeight="1">
      <c r="A251" s="131"/>
      <c r="B251" s="132"/>
      <c r="C251" s="132"/>
      <c r="D251" s="132"/>
      <c r="E251" s="132"/>
      <c r="F251" s="132"/>
      <c r="G251" s="132"/>
      <c r="H251" s="133"/>
    </row>
    <row r="252" spans="1:8" ht="14.25" customHeight="1">
      <c r="A252" s="131"/>
      <c r="B252" s="132"/>
      <c r="C252" s="132"/>
      <c r="D252" s="132"/>
      <c r="E252" s="132"/>
      <c r="F252" s="132"/>
      <c r="G252" s="132"/>
      <c r="H252" s="133"/>
    </row>
    <row r="253" spans="1:8" ht="14.25" customHeight="1">
      <c r="A253" s="131"/>
      <c r="B253" s="132"/>
      <c r="C253" s="132"/>
      <c r="D253" s="132"/>
      <c r="E253" s="132"/>
      <c r="F253" s="132"/>
      <c r="G253" s="132"/>
      <c r="H253" s="133"/>
    </row>
    <row r="254" spans="1:8" ht="14.25" customHeight="1">
      <c r="A254" s="131"/>
      <c r="B254" s="132"/>
      <c r="C254" s="132"/>
      <c r="D254" s="132"/>
      <c r="E254" s="132"/>
      <c r="F254" s="132"/>
      <c r="G254" s="132"/>
      <c r="H254" s="133"/>
    </row>
    <row r="255" spans="1:8" ht="14.25" customHeight="1">
      <c r="A255" s="131"/>
      <c r="B255" s="132"/>
      <c r="C255" s="132"/>
      <c r="D255" s="132"/>
      <c r="E255" s="132"/>
      <c r="F255" s="132"/>
      <c r="G255" s="132"/>
      <c r="H255" s="133"/>
    </row>
    <row r="256" spans="1:8" ht="14.25" customHeight="1">
      <c r="A256" s="131"/>
      <c r="B256" s="132"/>
      <c r="C256" s="132"/>
      <c r="D256" s="132"/>
      <c r="E256" s="132"/>
      <c r="F256" s="132"/>
      <c r="G256" s="132"/>
      <c r="H256" s="133"/>
    </row>
    <row r="257" spans="1:8" ht="14.25" customHeight="1">
      <c r="A257" s="131"/>
      <c r="B257" s="132"/>
      <c r="C257" s="132"/>
      <c r="D257" s="132"/>
      <c r="E257" s="132"/>
      <c r="F257" s="132"/>
      <c r="G257" s="132"/>
      <c r="H257" s="133"/>
    </row>
    <row r="258" spans="1:8" ht="14.25" customHeight="1">
      <c r="A258" s="131"/>
      <c r="B258" s="132"/>
      <c r="C258" s="132"/>
      <c r="D258" s="132"/>
      <c r="E258" s="132"/>
      <c r="F258" s="132"/>
      <c r="G258" s="132"/>
      <c r="H258" s="133"/>
    </row>
    <row r="259" spans="1:8" ht="14.25" customHeight="1">
      <c r="A259" s="131"/>
      <c r="B259" s="132"/>
      <c r="C259" s="132"/>
      <c r="D259" s="132"/>
      <c r="E259" s="132"/>
      <c r="F259" s="132"/>
      <c r="G259" s="132"/>
      <c r="H259" s="133"/>
    </row>
    <row r="260" spans="1:8" ht="14.25" customHeight="1">
      <c r="A260" s="131"/>
      <c r="B260" s="132"/>
      <c r="C260" s="132"/>
      <c r="D260" s="132"/>
      <c r="E260" s="132"/>
      <c r="F260" s="132"/>
      <c r="G260" s="132"/>
      <c r="H260" s="133"/>
    </row>
    <row r="261" spans="1:8" ht="14.25" customHeight="1">
      <c r="A261" s="131"/>
      <c r="B261" s="132"/>
      <c r="C261" s="132"/>
      <c r="D261" s="132"/>
      <c r="E261" s="132"/>
      <c r="F261" s="132"/>
      <c r="G261" s="132"/>
      <c r="H261" s="133"/>
    </row>
    <row r="262" spans="1:8" ht="14.25" customHeight="1">
      <c r="A262" s="131"/>
      <c r="B262" s="132"/>
      <c r="C262" s="132"/>
      <c r="D262" s="132"/>
      <c r="E262" s="132"/>
      <c r="F262" s="132"/>
      <c r="G262" s="132"/>
      <c r="H262" s="133"/>
    </row>
    <row r="263" spans="1:8" ht="14.25" customHeight="1">
      <c r="A263" s="131"/>
      <c r="B263" s="132"/>
      <c r="C263" s="132"/>
      <c r="D263" s="132"/>
      <c r="E263" s="132"/>
      <c r="F263" s="132"/>
      <c r="G263" s="132"/>
      <c r="H263" s="133"/>
    </row>
    <row r="264" spans="1:8" ht="14.25" customHeight="1">
      <c r="A264" s="131"/>
      <c r="B264" s="132"/>
      <c r="C264" s="132"/>
      <c r="D264" s="132"/>
      <c r="E264" s="132"/>
      <c r="F264" s="132"/>
      <c r="G264" s="132"/>
      <c r="H264" s="133"/>
    </row>
    <row r="265" spans="1:8" ht="14.25" customHeight="1">
      <c r="A265" s="131"/>
      <c r="B265" s="132"/>
      <c r="C265" s="132"/>
      <c r="D265" s="132"/>
      <c r="E265" s="132"/>
      <c r="F265" s="132"/>
      <c r="G265" s="132"/>
      <c r="H265" s="133"/>
    </row>
    <row r="266" spans="1:8" ht="14.25" customHeight="1">
      <c r="A266" s="131"/>
      <c r="B266" s="132"/>
      <c r="C266" s="132"/>
      <c r="D266" s="132"/>
      <c r="E266" s="132"/>
      <c r="F266" s="132"/>
      <c r="G266" s="132"/>
      <c r="H266" s="133"/>
    </row>
    <row r="267" spans="1:8" ht="14.25" customHeight="1">
      <c r="A267" s="131"/>
      <c r="B267" s="132"/>
      <c r="C267" s="132"/>
      <c r="D267" s="132"/>
      <c r="E267" s="132"/>
      <c r="F267" s="132"/>
      <c r="G267" s="132"/>
      <c r="H267" s="133"/>
    </row>
    <row r="268" spans="1:8" ht="14.25" customHeight="1">
      <c r="A268" s="131"/>
      <c r="B268" s="132"/>
      <c r="C268" s="132"/>
      <c r="D268" s="132"/>
      <c r="E268" s="132"/>
      <c r="F268" s="132"/>
      <c r="G268" s="132"/>
      <c r="H268" s="133"/>
    </row>
    <row r="269" spans="1:8" ht="14.25" customHeight="1">
      <c r="A269" s="131"/>
      <c r="B269" s="132"/>
      <c r="C269" s="132"/>
      <c r="D269" s="132"/>
      <c r="E269" s="132"/>
      <c r="F269" s="132"/>
      <c r="G269" s="132"/>
      <c r="H269" s="133"/>
    </row>
    <row r="270" spans="1:8" ht="14.25" customHeight="1">
      <c r="A270" s="131"/>
      <c r="B270" s="132"/>
      <c r="C270" s="132"/>
      <c r="D270" s="132"/>
      <c r="E270" s="132"/>
      <c r="F270" s="132"/>
      <c r="G270" s="132"/>
      <c r="H270" s="133"/>
    </row>
    <row r="271" spans="1:8" ht="14.25" customHeight="1">
      <c r="A271" s="131"/>
      <c r="B271" s="132"/>
      <c r="C271" s="132"/>
      <c r="D271" s="132"/>
      <c r="E271" s="132"/>
      <c r="F271" s="132"/>
      <c r="G271" s="132"/>
      <c r="H271" s="133"/>
    </row>
    <row r="272" spans="1:8" ht="14.25" customHeight="1">
      <c r="A272" s="131"/>
      <c r="B272" s="132"/>
      <c r="C272" s="132"/>
      <c r="D272" s="132"/>
      <c r="E272" s="132"/>
      <c r="F272" s="132"/>
      <c r="G272" s="132"/>
      <c r="H272" s="133"/>
    </row>
    <row r="273" spans="1:8" ht="14.25" customHeight="1">
      <c r="A273" s="131"/>
      <c r="B273" s="132"/>
      <c r="C273" s="132"/>
      <c r="D273" s="132"/>
      <c r="E273" s="132"/>
      <c r="F273" s="132"/>
      <c r="G273" s="132"/>
      <c r="H273" s="133"/>
    </row>
    <row r="274" spans="1:8" ht="14.25" customHeight="1">
      <c r="A274" s="131"/>
      <c r="B274" s="132"/>
      <c r="C274" s="132"/>
      <c r="D274" s="132"/>
      <c r="E274" s="132"/>
      <c r="F274" s="132"/>
      <c r="G274" s="132"/>
      <c r="H274" s="133"/>
    </row>
    <row r="275" spans="1:8" ht="14.25" customHeight="1">
      <c r="A275" s="131"/>
      <c r="B275" s="132"/>
      <c r="C275" s="132"/>
      <c r="D275" s="132"/>
      <c r="E275" s="132"/>
      <c r="F275" s="132"/>
      <c r="G275" s="132"/>
      <c r="H275" s="133"/>
    </row>
    <row r="276" spans="1:8" ht="14.25" customHeight="1">
      <c r="A276" s="131"/>
      <c r="B276" s="132"/>
      <c r="C276" s="132"/>
      <c r="D276" s="132"/>
      <c r="E276" s="132"/>
      <c r="F276" s="132"/>
      <c r="G276" s="132"/>
      <c r="H276" s="133"/>
    </row>
    <row r="277" spans="1:8" ht="14.25" customHeight="1">
      <c r="A277" s="131"/>
      <c r="B277" s="132"/>
      <c r="C277" s="132"/>
      <c r="D277" s="132"/>
      <c r="E277" s="132"/>
      <c r="F277" s="132"/>
      <c r="G277" s="132"/>
      <c r="H277" s="133"/>
    </row>
    <row r="278" spans="1:8" ht="14.25" customHeight="1">
      <c r="A278" s="131"/>
      <c r="B278" s="132"/>
      <c r="C278" s="132"/>
      <c r="D278" s="132"/>
      <c r="E278" s="132"/>
      <c r="F278" s="132"/>
      <c r="G278" s="132"/>
      <c r="H278" s="133"/>
    </row>
    <row r="279" spans="1:8" ht="14.25" customHeight="1">
      <c r="A279" s="131"/>
      <c r="B279" s="132"/>
      <c r="C279" s="132"/>
      <c r="D279" s="132"/>
      <c r="E279" s="132"/>
      <c r="F279" s="132"/>
      <c r="G279" s="132"/>
      <c r="H279" s="133"/>
    </row>
    <row r="280" spans="1:8" ht="14.25" customHeight="1">
      <c r="A280" s="131"/>
      <c r="B280" s="132"/>
      <c r="C280" s="132"/>
      <c r="D280" s="132"/>
      <c r="E280" s="132"/>
      <c r="F280" s="132"/>
      <c r="G280" s="132"/>
      <c r="H280" s="133"/>
    </row>
    <row r="281" spans="1:8" ht="14.25" customHeight="1">
      <c r="A281" s="131"/>
      <c r="B281" s="132"/>
      <c r="C281" s="132"/>
      <c r="D281" s="132"/>
      <c r="E281" s="132"/>
      <c r="F281" s="132"/>
      <c r="G281" s="132"/>
      <c r="H281" s="133"/>
    </row>
    <row r="282" spans="1:8" ht="14.25" customHeight="1">
      <c r="A282" s="131"/>
      <c r="B282" s="132"/>
      <c r="C282" s="132"/>
      <c r="D282" s="132"/>
      <c r="E282" s="132"/>
      <c r="F282" s="132"/>
      <c r="G282" s="132"/>
      <c r="H282" s="133"/>
    </row>
    <row r="283" spans="1:8" ht="14.25" customHeight="1">
      <c r="A283" s="131"/>
      <c r="B283" s="132"/>
      <c r="C283" s="132"/>
      <c r="D283" s="132"/>
      <c r="E283" s="132"/>
      <c r="F283" s="132"/>
      <c r="G283" s="132"/>
      <c r="H283" s="133"/>
    </row>
    <row r="284" spans="1:8" ht="14.25" customHeight="1">
      <c r="A284" s="131"/>
      <c r="B284" s="132"/>
      <c r="C284" s="132"/>
      <c r="D284" s="132"/>
      <c r="E284" s="132"/>
      <c r="F284" s="132"/>
      <c r="G284" s="132"/>
      <c r="H284" s="133"/>
    </row>
    <row r="285" spans="1:8" ht="14.25" customHeight="1">
      <c r="A285" s="131"/>
      <c r="B285" s="132"/>
      <c r="C285" s="132"/>
      <c r="D285" s="132"/>
      <c r="E285" s="132"/>
      <c r="F285" s="132"/>
      <c r="G285" s="132"/>
      <c r="H285" s="133"/>
    </row>
    <row r="286" spans="1:8" ht="14.25" customHeight="1">
      <c r="A286" s="131"/>
      <c r="B286" s="132"/>
      <c r="C286" s="132"/>
      <c r="D286" s="132"/>
      <c r="E286" s="132"/>
      <c r="F286" s="132"/>
      <c r="G286" s="132"/>
      <c r="H286" s="133"/>
    </row>
    <row r="287" spans="1:8" ht="14.25" customHeight="1">
      <c r="A287" s="131"/>
      <c r="B287" s="132"/>
      <c r="C287" s="132"/>
      <c r="D287" s="132"/>
      <c r="E287" s="132"/>
      <c r="F287" s="132"/>
      <c r="G287" s="132"/>
      <c r="H287" s="133"/>
    </row>
    <row r="288" spans="1:8" ht="14.25" customHeight="1">
      <c r="A288" s="131"/>
      <c r="B288" s="132"/>
      <c r="C288" s="132"/>
      <c r="D288" s="132"/>
      <c r="E288" s="132"/>
      <c r="F288" s="132"/>
      <c r="G288" s="132"/>
      <c r="H288" s="133"/>
    </row>
    <row r="289" spans="1:8" ht="14.25" customHeight="1">
      <c r="A289" s="131"/>
      <c r="B289" s="132"/>
      <c r="C289" s="132"/>
      <c r="D289" s="132"/>
      <c r="E289" s="132"/>
      <c r="F289" s="132"/>
      <c r="G289" s="132"/>
      <c r="H289" s="133"/>
    </row>
    <row r="290" spans="1:8" ht="14.25" customHeight="1">
      <c r="A290" s="131"/>
      <c r="B290" s="132"/>
      <c r="C290" s="132"/>
      <c r="D290" s="132"/>
      <c r="E290" s="132"/>
      <c r="F290" s="132"/>
      <c r="G290" s="132"/>
      <c r="H290" s="133"/>
    </row>
    <row r="291" spans="1:8" ht="14.25" customHeight="1">
      <c r="A291" s="131"/>
      <c r="B291" s="132"/>
      <c r="C291" s="132"/>
      <c r="D291" s="132"/>
      <c r="E291" s="132"/>
      <c r="F291" s="132"/>
      <c r="G291" s="132"/>
      <c r="H291" s="133"/>
    </row>
    <row r="292" spans="1:8" ht="14.25" customHeight="1">
      <c r="A292" s="131"/>
      <c r="B292" s="132"/>
      <c r="C292" s="132"/>
      <c r="D292" s="132"/>
      <c r="E292" s="132"/>
      <c r="F292" s="132"/>
      <c r="G292" s="132"/>
      <c r="H292" s="133"/>
    </row>
    <row r="293" spans="1:8" ht="14.25" customHeight="1">
      <c r="A293" s="131"/>
      <c r="B293" s="132"/>
      <c r="C293" s="132"/>
      <c r="D293" s="132"/>
      <c r="E293" s="132"/>
      <c r="F293" s="132"/>
      <c r="G293" s="132"/>
      <c r="H293" s="133"/>
    </row>
    <row r="294" spans="1:8" ht="14.25" customHeight="1">
      <c r="A294" s="131"/>
      <c r="B294" s="132"/>
      <c r="C294" s="132"/>
      <c r="D294" s="132"/>
      <c r="E294" s="132"/>
      <c r="F294" s="132"/>
      <c r="G294" s="132"/>
      <c r="H294" s="133"/>
    </row>
    <row r="295" spans="1:8" ht="14.25" customHeight="1">
      <c r="A295" s="131"/>
      <c r="B295" s="132"/>
      <c r="C295" s="132"/>
      <c r="D295" s="132"/>
      <c r="E295" s="132"/>
      <c r="F295" s="132"/>
      <c r="G295" s="132"/>
      <c r="H295" s="133"/>
    </row>
    <row r="296" spans="1:8" ht="14.25" customHeight="1">
      <c r="A296" s="131"/>
      <c r="B296" s="132"/>
      <c r="C296" s="132"/>
      <c r="D296" s="132"/>
      <c r="E296" s="132"/>
      <c r="F296" s="132"/>
      <c r="G296" s="132"/>
      <c r="H296" s="133"/>
    </row>
    <row r="297" spans="1:8" ht="14.25" customHeight="1">
      <c r="A297" s="131"/>
      <c r="B297" s="132"/>
      <c r="C297" s="132"/>
      <c r="D297" s="132"/>
      <c r="E297" s="132"/>
      <c r="F297" s="132"/>
      <c r="G297" s="132"/>
      <c r="H297" s="133"/>
    </row>
    <row r="298" spans="1:8" ht="14.25" customHeight="1">
      <c r="A298" s="131"/>
      <c r="B298" s="132"/>
      <c r="C298" s="132"/>
      <c r="D298" s="132"/>
      <c r="E298" s="132"/>
      <c r="F298" s="132"/>
      <c r="G298" s="132"/>
      <c r="H298" s="133"/>
    </row>
    <row r="299" spans="1:8" ht="14.25" customHeight="1">
      <c r="A299" s="131"/>
      <c r="B299" s="132"/>
      <c r="C299" s="132"/>
      <c r="D299" s="132"/>
      <c r="E299" s="132"/>
      <c r="F299" s="132"/>
      <c r="G299" s="132"/>
      <c r="H299" s="133"/>
    </row>
    <row r="300" spans="1:8" ht="14.25" customHeight="1">
      <c r="A300" s="131"/>
      <c r="B300" s="132"/>
      <c r="C300" s="132"/>
      <c r="D300" s="132"/>
      <c r="E300" s="132"/>
      <c r="F300" s="132"/>
      <c r="G300" s="132"/>
      <c r="H300" s="133"/>
    </row>
    <row r="301" spans="1:8" ht="14.25" customHeight="1">
      <c r="A301" s="131"/>
      <c r="B301" s="132"/>
      <c r="C301" s="132"/>
      <c r="D301" s="132"/>
      <c r="E301" s="132"/>
      <c r="F301" s="132"/>
      <c r="G301" s="132"/>
      <c r="H301" s="133"/>
    </row>
    <row r="302" spans="1:8" ht="14.25" customHeight="1">
      <c r="A302" s="131"/>
      <c r="B302" s="132"/>
      <c r="C302" s="132"/>
      <c r="D302" s="132"/>
      <c r="E302" s="132"/>
      <c r="F302" s="132"/>
      <c r="G302" s="132"/>
      <c r="H302" s="133"/>
    </row>
    <row r="303" spans="1:8" ht="14.25" customHeight="1">
      <c r="A303" s="131"/>
      <c r="B303" s="132"/>
      <c r="C303" s="132"/>
      <c r="D303" s="132"/>
      <c r="E303" s="132"/>
      <c r="F303" s="132"/>
      <c r="G303" s="132"/>
      <c r="H303" s="133"/>
    </row>
    <row r="304" spans="1:8" ht="14.25" customHeight="1">
      <c r="A304" s="131"/>
      <c r="B304" s="132"/>
      <c r="C304" s="132"/>
      <c r="D304" s="132"/>
      <c r="E304" s="132"/>
      <c r="F304" s="132"/>
      <c r="G304" s="132"/>
      <c r="H304" s="133"/>
    </row>
    <row r="305" spans="1:8" ht="14.25" customHeight="1">
      <c r="A305" s="131"/>
      <c r="B305" s="132"/>
      <c r="C305" s="132"/>
      <c r="D305" s="132"/>
      <c r="E305" s="132"/>
      <c r="F305" s="132"/>
      <c r="G305" s="132"/>
      <c r="H305" s="133"/>
    </row>
    <row r="306" spans="1:8" ht="14.25" customHeight="1">
      <c r="A306" s="131"/>
      <c r="B306" s="132"/>
      <c r="C306" s="132"/>
      <c r="D306" s="132"/>
      <c r="E306" s="132"/>
      <c r="F306" s="132"/>
      <c r="G306" s="132"/>
      <c r="H306" s="133"/>
    </row>
    <row r="307" spans="1:8" ht="14.25" customHeight="1">
      <c r="A307" s="131"/>
      <c r="B307" s="132"/>
      <c r="C307" s="132"/>
      <c r="D307" s="132"/>
      <c r="E307" s="132"/>
      <c r="F307" s="132"/>
      <c r="G307" s="132"/>
      <c r="H307" s="133"/>
    </row>
    <row r="308" spans="1:8" ht="14.25" customHeight="1">
      <c r="A308" s="131"/>
      <c r="B308" s="132"/>
      <c r="C308" s="132"/>
      <c r="D308" s="132"/>
      <c r="E308" s="132"/>
      <c r="F308" s="132"/>
      <c r="G308" s="132"/>
      <c r="H308" s="133"/>
    </row>
    <row r="309" spans="1:8" ht="14.25" customHeight="1">
      <c r="A309" s="131"/>
      <c r="B309" s="132"/>
      <c r="C309" s="132"/>
      <c r="D309" s="132"/>
      <c r="E309" s="132"/>
      <c r="F309" s="132"/>
      <c r="G309" s="132"/>
      <c r="H309" s="133"/>
    </row>
    <row r="310" spans="1:8" ht="14.25" customHeight="1">
      <c r="A310" s="131"/>
      <c r="B310" s="132"/>
      <c r="C310" s="132"/>
      <c r="D310" s="132"/>
      <c r="E310" s="132"/>
      <c r="F310" s="132"/>
      <c r="G310" s="132"/>
      <c r="H310" s="133"/>
    </row>
    <row r="311" spans="1:8" ht="14.25" customHeight="1">
      <c r="A311" s="131"/>
      <c r="B311" s="132"/>
      <c r="C311" s="132"/>
      <c r="D311" s="132"/>
      <c r="E311" s="132"/>
      <c r="F311" s="132"/>
      <c r="G311" s="132"/>
      <c r="H311" s="133"/>
    </row>
    <row r="312" spans="1:8" ht="14.25" customHeight="1">
      <c r="A312" s="131"/>
      <c r="B312" s="132"/>
      <c r="C312" s="132"/>
      <c r="D312" s="132"/>
      <c r="E312" s="132"/>
      <c r="F312" s="132"/>
      <c r="G312" s="132"/>
      <c r="H312" s="133"/>
    </row>
    <row r="313" spans="1:8" ht="14.25" customHeight="1">
      <c r="A313" s="131"/>
      <c r="B313" s="132"/>
      <c r="C313" s="132"/>
      <c r="D313" s="132"/>
      <c r="E313" s="132"/>
      <c r="F313" s="132"/>
      <c r="G313" s="132"/>
      <c r="H313" s="133"/>
    </row>
    <row r="314" spans="1:8" ht="14.25" customHeight="1">
      <c r="A314" s="131"/>
      <c r="B314" s="132"/>
      <c r="C314" s="132"/>
      <c r="D314" s="132"/>
      <c r="E314" s="132"/>
      <c r="F314" s="132"/>
      <c r="G314" s="132"/>
      <c r="H314" s="133"/>
    </row>
    <row r="315" spans="1:8" ht="14.25" customHeight="1">
      <c r="A315" s="131"/>
      <c r="B315" s="132"/>
      <c r="C315" s="132"/>
      <c r="D315" s="132"/>
      <c r="E315" s="132"/>
      <c r="F315" s="132"/>
      <c r="G315" s="132"/>
      <c r="H315" s="133"/>
    </row>
    <row r="316" spans="1:8" ht="14.25" customHeight="1">
      <c r="A316" s="131"/>
      <c r="B316" s="132"/>
      <c r="C316" s="132"/>
      <c r="D316" s="132"/>
      <c r="E316" s="132"/>
      <c r="F316" s="132"/>
      <c r="G316" s="132"/>
      <c r="H316" s="133"/>
    </row>
    <row r="317" spans="1:8" ht="14.25" customHeight="1">
      <c r="A317" s="131"/>
      <c r="B317" s="132"/>
      <c r="C317" s="132"/>
      <c r="D317" s="132"/>
      <c r="E317" s="132"/>
      <c r="F317" s="132"/>
      <c r="G317" s="132"/>
      <c r="H317" s="133"/>
    </row>
    <row r="318" spans="1:8" ht="14.25" customHeight="1">
      <c r="A318" s="131"/>
      <c r="B318" s="132"/>
      <c r="C318" s="132"/>
      <c r="D318" s="132"/>
      <c r="E318" s="132"/>
      <c r="F318" s="132"/>
      <c r="G318" s="132"/>
      <c r="H318" s="133"/>
    </row>
    <row r="319" spans="1:8" ht="14.25" customHeight="1">
      <c r="A319" s="131"/>
      <c r="B319" s="132"/>
      <c r="C319" s="132"/>
      <c r="D319" s="132"/>
      <c r="E319" s="132"/>
      <c r="F319" s="132"/>
      <c r="G319" s="132"/>
      <c r="H319" s="133"/>
    </row>
    <row r="320" spans="1:8" ht="14.25" customHeight="1">
      <c r="A320" s="131"/>
      <c r="B320" s="132"/>
      <c r="C320" s="132"/>
      <c r="D320" s="132"/>
      <c r="E320" s="132"/>
      <c r="F320" s="132"/>
      <c r="G320" s="132"/>
      <c r="H320" s="133"/>
    </row>
    <row r="321" spans="1:8" ht="14.25" customHeight="1">
      <c r="A321" s="131"/>
      <c r="B321" s="132"/>
      <c r="C321" s="132"/>
      <c r="D321" s="132"/>
      <c r="E321" s="132"/>
      <c r="F321" s="132"/>
      <c r="G321" s="132"/>
      <c r="H321" s="133"/>
    </row>
    <row r="322" spans="1:8" ht="14.25" customHeight="1">
      <c r="A322" s="131"/>
      <c r="B322" s="132"/>
      <c r="C322" s="132"/>
      <c r="D322" s="132"/>
      <c r="E322" s="132"/>
      <c r="F322" s="132"/>
      <c r="G322" s="132"/>
      <c r="H322" s="133"/>
    </row>
    <row r="323" spans="1:8" ht="14.25" customHeight="1">
      <c r="A323" s="131"/>
      <c r="B323" s="132"/>
      <c r="C323" s="132"/>
      <c r="D323" s="132"/>
      <c r="E323" s="132"/>
      <c r="F323" s="132"/>
      <c r="G323" s="132"/>
      <c r="H323" s="133"/>
    </row>
    <row r="324" spans="1:8" ht="14.25" customHeight="1">
      <c r="A324" s="131"/>
      <c r="B324" s="132"/>
      <c r="C324" s="132"/>
      <c r="D324" s="132"/>
      <c r="E324" s="132"/>
      <c r="F324" s="132"/>
      <c r="G324" s="132"/>
      <c r="H324" s="133"/>
    </row>
    <row r="325" spans="1:8" ht="14.25" customHeight="1">
      <c r="A325" s="131"/>
      <c r="B325" s="132"/>
      <c r="C325" s="132"/>
      <c r="D325" s="132"/>
      <c r="E325" s="132"/>
      <c r="F325" s="132"/>
      <c r="G325" s="132"/>
      <c r="H325" s="133"/>
    </row>
    <row r="326" spans="1:8" ht="14.25" customHeight="1">
      <c r="A326" s="131"/>
      <c r="B326" s="132"/>
      <c r="C326" s="132"/>
      <c r="D326" s="132"/>
      <c r="E326" s="132"/>
      <c r="F326" s="132"/>
      <c r="G326" s="132"/>
      <c r="H326" s="133"/>
    </row>
    <row r="327" spans="1:8" ht="14.25" customHeight="1">
      <c r="A327" s="131"/>
      <c r="B327" s="132"/>
      <c r="C327" s="132"/>
      <c r="D327" s="132"/>
      <c r="E327" s="132"/>
      <c r="F327" s="132"/>
      <c r="G327" s="132"/>
      <c r="H327" s="133"/>
    </row>
    <row r="328" spans="1:8" ht="14.25" customHeight="1">
      <c r="A328" s="131"/>
      <c r="B328" s="132"/>
      <c r="C328" s="132"/>
      <c r="D328" s="132"/>
      <c r="E328" s="132"/>
      <c r="F328" s="132"/>
      <c r="G328" s="132"/>
      <c r="H328" s="133"/>
    </row>
    <row r="329" spans="1:8" ht="14.25" customHeight="1">
      <c r="A329" s="131"/>
      <c r="B329" s="132"/>
      <c r="C329" s="132"/>
      <c r="D329" s="132"/>
      <c r="E329" s="132"/>
      <c r="F329" s="132"/>
      <c r="G329" s="132"/>
      <c r="H329" s="133"/>
    </row>
    <row r="330" spans="1:8" ht="14.25" customHeight="1">
      <c r="A330" s="131"/>
      <c r="B330" s="132"/>
      <c r="C330" s="132"/>
      <c r="D330" s="132"/>
      <c r="E330" s="132"/>
      <c r="F330" s="132"/>
      <c r="G330" s="132"/>
      <c r="H330" s="133"/>
    </row>
    <row r="331" spans="1:8" ht="14.25" customHeight="1">
      <c r="A331" s="131"/>
      <c r="B331" s="132"/>
      <c r="C331" s="132"/>
      <c r="D331" s="132"/>
      <c r="E331" s="132"/>
      <c r="F331" s="132"/>
      <c r="G331" s="132"/>
      <c r="H331" s="133"/>
    </row>
    <row r="332" spans="1:8" ht="14.25" customHeight="1">
      <c r="A332" s="131"/>
      <c r="B332" s="132"/>
      <c r="C332" s="132"/>
      <c r="D332" s="132"/>
      <c r="E332" s="132"/>
      <c r="F332" s="132"/>
      <c r="G332" s="132"/>
      <c r="H332" s="133"/>
    </row>
    <row r="333" spans="1:8" ht="14.25" customHeight="1">
      <c r="A333" s="131"/>
      <c r="B333" s="132"/>
      <c r="C333" s="132"/>
      <c r="D333" s="132"/>
      <c r="E333" s="132"/>
      <c r="F333" s="132"/>
      <c r="G333" s="132"/>
      <c r="H333" s="133"/>
    </row>
    <row r="334" spans="1:8" ht="14.25" customHeight="1">
      <c r="A334" s="131"/>
      <c r="B334" s="132"/>
      <c r="C334" s="132"/>
      <c r="D334" s="132"/>
      <c r="E334" s="132"/>
      <c r="F334" s="132"/>
      <c r="G334" s="132"/>
      <c r="H334" s="133"/>
    </row>
    <row r="335" spans="1:8" ht="14.25" customHeight="1">
      <c r="A335" s="131"/>
      <c r="B335" s="132"/>
      <c r="C335" s="132"/>
      <c r="D335" s="132"/>
      <c r="E335" s="132"/>
      <c r="F335" s="132"/>
      <c r="G335" s="132"/>
      <c r="H335" s="133"/>
    </row>
    <row r="336" spans="1:8" ht="14.25" customHeight="1">
      <c r="A336" s="131"/>
      <c r="B336" s="132"/>
      <c r="C336" s="132"/>
      <c r="D336" s="132"/>
      <c r="E336" s="132"/>
      <c r="F336" s="132"/>
      <c r="G336" s="132"/>
      <c r="H336" s="133"/>
    </row>
    <row r="337" spans="1:8" ht="14.25" customHeight="1">
      <c r="A337" s="131"/>
      <c r="B337" s="132"/>
      <c r="C337" s="132"/>
      <c r="D337" s="132"/>
      <c r="E337" s="132"/>
      <c r="F337" s="132"/>
      <c r="G337" s="132"/>
      <c r="H337" s="133"/>
    </row>
    <row r="338" spans="1:8" ht="14.25" customHeight="1">
      <c r="A338" s="131"/>
      <c r="B338" s="132"/>
      <c r="C338" s="132"/>
      <c r="D338" s="132"/>
      <c r="E338" s="132"/>
      <c r="F338" s="132"/>
      <c r="G338" s="132"/>
      <c r="H338" s="133"/>
    </row>
    <row r="339" spans="1:8" ht="14.25" customHeight="1">
      <c r="A339" s="131"/>
      <c r="B339" s="132"/>
      <c r="C339" s="132"/>
      <c r="D339" s="132"/>
      <c r="E339" s="132"/>
      <c r="F339" s="132"/>
      <c r="G339" s="132"/>
      <c r="H339" s="133"/>
    </row>
    <row r="340" spans="1:8" ht="14.25" customHeight="1">
      <c r="A340" s="131"/>
      <c r="B340" s="132"/>
      <c r="C340" s="132"/>
      <c r="D340" s="132"/>
      <c r="E340" s="132"/>
      <c r="F340" s="132"/>
      <c r="G340" s="132"/>
      <c r="H340" s="133"/>
    </row>
    <row r="341" spans="1:8" ht="14.25" customHeight="1">
      <c r="A341" s="131"/>
      <c r="B341" s="132"/>
      <c r="C341" s="132"/>
      <c r="D341" s="132"/>
      <c r="E341" s="132"/>
      <c r="F341" s="132"/>
      <c r="G341" s="132"/>
      <c r="H341" s="133"/>
    </row>
    <row r="342" spans="1:8" ht="14.25" customHeight="1">
      <c r="A342" s="131"/>
      <c r="B342" s="132"/>
      <c r="C342" s="132"/>
      <c r="D342" s="132"/>
      <c r="E342" s="132"/>
      <c r="F342" s="132"/>
      <c r="G342" s="132"/>
      <c r="H342" s="133"/>
    </row>
    <row r="343" spans="1:8" ht="14.25" customHeight="1">
      <c r="A343" s="131"/>
      <c r="B343" s="132"/>
      <c r="C343" s="132"/>
      <c r="D343" s="132"/>
      <c r="E343" s="132"/>
      <c r="F343" s="132"/>
      <c r="G343" s="132"/>
      <c r="H343" s="133"/>
    </row>
    <row r="344" spans="1:8" ht="14.25" customHeight="1">
      <c r="A344" s="131"/>
      <c r="B344" s="132"/>
      <c r="C344" s="132"/>
      <c r="D344" s="132"/>
      <c r="E344" s="132"/>
      <c r="F344" s="132"/>
      <c r="G344" s="132"/>
      <c r="H344" s="133"/>
    </row>
    <row r="345" spans="1:8" ht="14.25" customHeight="1">
      <c r="A345" s="131"/>
      <c r="B345" s="132"/>
      <c r="C345" s="132"/>
      <c r="D345" s="132"/>
      <c r="E345" s="132"/>
      <c r="F345" s="132"/>
      <c r="G345" s="132"/>
      <c r="H345" s="133"/>
    </row>
    <row r="346" spans="1:8" ht="14.25" customHeight="1">
      <c r="A346" s="131"/>
      <c r="B346" s="132"/>
      <c r="C346" s="132"/>
      <c r="D346" s="132"/>
      <c r="E346" s="132"/>
      <c r="F346" s="132"/>
      <c r="G346" s="132"/>
      <c r="H346" s="133"/>
    </row>
    <row r="347" spans="1:8" ht="14.25" customHeight="1">
      <c r="A347" s="131"/>
      <c r="B347" s="132"/>
      <c r="C347" s="132"/>
      <c r="D347" s="132"/>
      <c r="E347" s="132"/>
      <c r="F347" s="132"/>
      <c r="G347" s="132"/>
      <c r="H347" s="133"/>
    </row>
    <row r="348" spans="1:8" ht="14.25" customHeight="1">
      <c r="A348" s="131"/>
      <c r="B348" s="132"/>
      <c r="C348" s="132"/>
      <c r="D348" s="132"/>
      <c r="E348" s="132"/>
      <c r="F348" s="132"/>
      <c r="G348" s="132"/>
      <c r="H348" s="133"/>
    </row>
    <row r="349" spans="1:8" ht="14.25" customHeight="1">
      <c r="A349" s="131"/>
      <c r="B349" s="132"/>
      <c r="C349" s="132"/>
      <c r="D349" s="132"/>
      <c r="E349" s="132"/>
      <c r="F349" s="132"/>
      <c r="G349" s="132"/>
      <c r="H349" s="133"/>
    </row>
    <row r="350" spans="1:8" ht="14.25" customHeight="1">
      <c r="A350" s="131"/>
      <c r="B350" s="132"/>
      <c r="C350" s="132"/>
      <c r="D350" s="132"/>
      <c r="E350" s="132"/>
      <c r="F350" s="132"/>
      <c r="G350" s="132"/>
      <c r="H350" s="133"/>
    </row>
    <row r="351" spans="1:8" ht="14.25" customHeight="1">
      <c r="A351" s="131"/>
      <c r="B351" s="132"/>
      <c r="C351" s="132"/>
      <c r="D351" s="132"/>
      <c r="E351" s="132"/>
      <c r="F351" s="132"/>
      <c r="G351" s="132"/>
      <c r="H351" s="133"/>
    </row>
    <row r="352" spans="1:8" ht="14.25" customHeight="1">
      <c r="A352" s="131"/>
      <c r="B352" s="132"/>
      <c r="C352" s="132"/>
      <c r="D352" s="132"/>
      <c r="E352" s="132"/>
      <c r="F352" s="132"/>
      <c r="G352" s="132"/>
      <c r="H352" s="133"/>
    </row>
    <row r="353" spans="1:8" ht="14.25" customHeight="1">
      <c r="A353" s="131"/>
      <c r="B353" s="132"/>
      <c r="C353" s="132"/>
      <c r="D353" s="132"/>
      <c r="E353" s="132"/>
      <c r="F353" s="132"/>
      <c r="G353" s="132"/>
      <c r="H353" s="133"/>
    </row>
    <row r="354" spans="1:8" ht="14.25" customHeight="1">
      <c r="A354" s="131"/>
      <c r="B354" s="132"/>
      <c r="C354" s="132"/>
      <c r="D354" s="132"/>
      <c r="E354" s="132"/>
      <c r="F354" s="132"/>
      <c r="G354" s="132"/>
      <c r="H354" s="133"/>
    </row>
    <row r="355" spans="1:8" ht="14.25" customHeight="1">
      <c r="A355" s="131"/>
      <c r="B355" s="132"/>
      <c r="C355" s="132"/>
      <c r="D355" s="132"/>
      <c r="E355" s="132"/>
      <c r="F355" s="132"/>
      <c r="G355" s="132"/>
      <c r="H355" s="133"/>
    </row>
    <row r="356" spans="1:8" ht="14.25" customHeight="1">
      <c r="A356" s="131"/>
      <c r="B356" s="132"/>
      <c r="C356" s="132"/>
      <c r="D356" s="132"/>
      <c r="E356" s="132"/>
      <c r="F356" s="132"/>
      <c r="G356" s="132"/>
      <c r="H356" s="133"/>
    </row>
    <row r="357" spans="1:8" ht="14.25" customHeight="1">
      <c r="A357" s="131"/>
      <c r="B357" s="132"/>
      <c r="C357" s="132"/>
      <c r="D357" s="132"/>
      <c r="E357" s="132"/>
      <c r="F357" s="132"/>
      <c r="G357" s="132"/>
      <c r="H357" s="133"/>
    </row>
    <row r="358" spans="1:8" ht="14.25" customHeight="1">
      <c r="A358" s="131"/>
      <c r="B358" s="132"/>
      <c r="C358" s="132"/>
      <c r="D358" s="132"/>
      <c r="E358" s="132"/>
      <c r="F358" s="132"/>
      <c r="G358" s="132"/>
      <c r="H358" s="133"/>
    </row>
    <row r="359" spans="1:8" ht="14.25" customHeight="1">
      <c r="A359" s="131"/>
      <c r="B359" s="132"/>
      <c r="C359" s="132"/>
      <c r="D359" s="132"/>
      <c r="E359" s="132"/>
      <c r="F359" s="132"/>
      <c r="G359" s="132"/>
      <c r="H359" s="133"/>
    </row>
    <row r="360" spans="1:8" ht="14.25" customHeight="1">
      <c r="A360" s="131"/>
      <c r="B360" s="132"/>
      <c r="C360" s="132"/>
      <c r="D360" s="132"/>
      <c r="E360" s="132"/>
      <c r="F360" s="132"/>
      <c r="G360" s="132"/>
      <c r="H360" s="133"/>
    </row>
    <row r="361" spans="1:8" ht="14.25" customHeight="1">
      <c r="A361" s="131"/>
      <c r="B361" s="132"/>
      <c r="C361" s="132"/>
      <c r="D361" s="132"/>
      <c r="E361" s="132"/>
      <c r="F361" s="132"/>
      <c r="G361" s="132"/>
      <c r="H361" s="133"/>
    </row>
    <row r="362" spans="1:8" ht="14.25" customHeight="1">
      <c r="A362" s="131"/>
      <c r="B362" s="132"/>
      <c r="C362" s="132"/>
      <c r="D362" s="132"/>
      <c r="E362" s="132"/>
      <c r="F362" s="132"/>
      <c r="G362" s="132"/>
      <c r="H362" s="133"/>
    </row>
    <row r="363" spans="1:8" ht="14.25" customHeight="1">
      <c r="A363" s="131"/>
      <c r="B363" s="132"/>
      <c r="C363" s="132"/>
      <c r="D363" s="132"/>
      <c r="E363" s="132"/>
      <c r="F363" s="132"/>
      <c r="G363" s="132"/>
      <c r="H363" s="133"/>
    </row>
    <row r="364" spans="1:8" ht="14.25" customHeight="1">
      <c r="A364" s="131"/>
      <c r="B364" s="132"/>
      <c r="C364" s="132"/>
      <c r="D364" s="132"/>
      <c r="E364" s="132"/>
      <c r="F364" s="132"/>
      <c r="G364" s="132"/>
      <c r="H364" s="133"/>
    </row>
    <row r="365" spans="1:8" ht="14.25" customHeight="1">
      <c r="A365" s="131"/>
      <c r="B365" s="132"/>
      <c r="C365" s="132"/>
      <c r="D365" s="132"/>
      <c r="E365" s="132"/>
      <c r="F365" s="132"/>
      <c r="G365" s="132"/>
      <c r="H365" s="133"/>
    </row>
    <row r="366" spans="1:8" ht="14.25" customHeight="1">
      <c r="A366" s="131"/>
      <c r="B366" s="132"/>
      <c r="C366" s="132"/>
      <c r="D366" s="132"/>
      <c r="E366" s="132"/>
      <c r="F366" s="132"/>
      <c r="G366" s="132"/>
      <c r="H366" s="133"/>
    </row>
    <row r="367" spans="1:8" ht="14.25" customHeight="1">
      <c r="A367" s="131"/>
      <c r="B367" s="132"/>
      <c r="C367" s="132"/>
      <c r="D367" s="132"/>
      <c r="E367" s="132"/>
      <c r="F367" s="132"/>
      <c r="G367" s="132"/>
      <c r="H367" s="133"/>
    </row>
    <row r="368" spans="1:8" ht="14.25" customHeight="1">
      <c r="A368" s="131"/>
      <c r="B368" s="132"/>
      <c r="C368" s="132"/>
      <c r="D368" s="132"/>
      <c r="E368" s="132"/>
      <c r="F368" s="132"/>
      <c r="G368" s="132"/>
      <c r="H368" s="133"/>
    </row>
    <row r="369" spans="1:8" ht="14.25" customHeight="1">
      <c r="A369" s="131"/>
      <c r="B369" s="132"/>
      <c r="C369" s="132"/>
      <c r="D369" s="132"/>
      <c r="E369" s="132"/>
      <c r="F369" s="132"/>
      <c r="G369" s="132"/>
      <c r="H369" s="133"/>
    </row>
    <row r="370" spans="1:8" ht="14.25" customHeight="1">
      <c r="A370" s="131"/>
      <c r="B370" s="132"/>
      <c r="C370" s="132"/>
      <c r="D370" s="132"/>
      <c r="E370" s="132"/>
      <c r="F370" s="132"/>
      <c r="G370" s="132"/>
      <c r="H370" s="133"/>
    </row>
    <row r="371" spans="1:8" ht="14.25" customHeight="1">
      <c r="A371" s="131"/>
      <c r="B371" s="132"/>
      <c r="C371" s="132"/>
      <c r="D371" s="132"/>
      <c r="E371" s="132"/>
      <c r="F371" s="132"/>
      <c r="G371" s="132"/>
      <c r="H371" s="133"/>
    </row>
    <row r="372" spans="1:8" ht="14.25" customHeight="1">
      <c r="A372" s="131"/>
      <c r="B372" s="132"/>
      <c r="C372" s="132"/>
      <c r="D372" s="132"/>
      <c r="E372" s="132"/>
      <c r="F372" s="132"/>
      <c r="G372" s="132"/>
      <c r="H372" s="133"/>
    </row>
    <row r="373" spans="1:8" ht="14.25" customHeight="1">
      <c r="A373" s="131"/>
      <c r="B373" s="132"/>
      <c r="C373" s="132"/>
      <c r="D373" s="132"/>
      <c r="E373" s="132"/>
      <c r="F373" s="132"/>
      <c r="G373" s="132"/>
      <c r="H373" s="133"/>
    </row>
    <row r="374" spans="1:8" ht="14.25" customHeight="1">
      <c r="A374" s="131"/>
      <c r="B374" s="132"/>
      <c r="C374" s="132"/>
      <c r="D374" s="132"/>
      <c r="E374" s="132"/>
      <c r="F374" s="132"/>
      <c r="G374" s="132"/>
      <c r="H374" s="133"/>
    </row>
    <row r="375" spans="1:8" ht="14.25" customHeight="1">
      <c r="A375" s="131"/>
      <c r="B375" s="132"/>
      <c r="C375" s="132"/>
      <c r="D375" s="132"/>
      <c r="E375" s="132"/>
      <c r="F375" s="132"/>
      <c r="G375" s="132"/>
      <c r="H375" s="133"/>
    </row>
    <row r="376" spans="1:8" ht="14.25" customHeight="1">
      <c r="A376" s="131"/>
      <c r="B376" s="132"/>
      <c r="C376" s="132"/>
      <c r="D376" s="132"/>
      <c r="E376" s="132"/>
      <c r="F376" s="132"/>
      <c r="G376" s="132"/>
      <c r="H376" s="133"/>
    </row>
    <row r="377" spans="1:8" ht="14.25" customHeight="1">
      <c r="A377" s="131"/>
      <c r="B377" s="132"/>
      <c r="C377" s="132"/>
      <c r="D377" s="132"/>
      <c r="E377" s="132"/>
      <c r="F377" s="132"/>
      <c r="G377" s="132"/>
      <c r="H377" s="133"/>
    </row>
    <row r="378" spans="1:8" ht="14.25" customHeight="1">
      <c r="A378" s="131"/>
      <c r="B378" s="132"/>
      <c r="C378" s="132"/>
      <c r="D378" s="132"/>
      <c r="E378" s="132"/>
      <c r="F378" s="132"/>
      <c r="G378" s="132"/>
      <c r="H378" s="133"/>
    </row>
    <row r="379" spans="1:8" ht="14.25" customHeight="1">
      <c r="A379" s="131"/>
      <c r="B379" s="132"/>
      <c r="C379" s="132"/>
      <c r="D379" s="132"/>
      <c r="E379" s="132"/>
      <c r="F379" s="132"/>
      <c r="G379" s="132"/>
      <c r="H379" s="133"/>
    </row>
    <row r="380" spans="1:8" ht="14.25" customHeight="1">
      <c r="A380" s="131"/>
      <c r="B380" s="132"/>
      <c r="C380" s="132"/>
      <c r="D380" s="132"/>
      <c r="E380" s="132"/>
      <c r="F380" s="132"/>
      <c r="G380" s="132"/>
      <c r="H380" s="133"/>
    </row>
    <row r="381" spans="1:8" ht="14.25" customHeight="1">
      <c r="A381" s="131"/>
      <c r="B381" s="132"/>
      <c r="C381" s="132"/>
      <c r="D381" s="132"/>
      <c r="E381" s="132"/>
      <c r="F381" s="132"/>
      <c r="G381" s="132"/>
      <c r="H381" s="133"/>
    </row>
    <row r="382" spans="1:8" ht="14.25" customHeight="1">
      <c r="A382" s="131"/>
      <c r="B382" s="132"/>
      <c r="C382" s="132"/>
      <c r="D382" s="132"/>
      <c r="E382" s="132"/>
      <c r="F382" s="132"/>
      <c r="G382" s="132"/>
      <c r="H382" s="133"/>
    </row>
    <row r="383" spans="1:8" ht="14.25" customHeight="1">
      <c r="A383" s="131"/>
      <c r="B383" s="132"/>
      <c r="C383" s="132"/>
      <c r="D383" s="132"/>
      <c r="E383" s="132"/>
      <c r="F383" s="132"/>
      <c r="G383" s="132"/>
      <c r="H383" s="133"/>
    </row>
    <row r="384" spans="1:8" ht="14.25" customHeight="1">
      <c r="A384" s="131"/>
      <c r="B384" s="132"/>
      <c r="C384" s="132"/>
      <c r="D384" s="132"/>
      <c r="E384" s="132"/>
      <c r="F384" s="132"/>
      <c r="G384" s="132"/>
      <c r="H384" s="133"/>
    </row>
    <row r="385" spans="1:8" ht="14.25" customHeight="1">
      <c r="A385" s="131"/>
      <c r="B385" s="132"/>
      <c r="C385" s="132"/>
      <c r="D385" s="132"/>
      <c r="E385" s="132"/>
      <c r="F385" s="132"/>
      <c r="G385" s="132"/>
      <c r="H385" s="133"/>
    </row>
    <row r="386" spans="1:8" ht="14.25" customHeight="1">
      <c r="A386" s="131"/>
      <c r="B386" s="132"/>
      <c r="C386" s="132"/>
      <c r="D386" s="132"/>
      <c r="E386" s="132"/>
      <c r="F386" s="132"/>
      <c r="G386" s="132"/>
      <c r="H386" s="133"/>
    </row>
    <row r="387" spans="1:8" ht="14.25" customHeight="1">
      <c r="A387" s="131"/>
      <c r="B387" s="132"/>
      <c r="C387" s="132"/>
      <c r="D387" s="132"/>
      <c r="E387" s="132"/>
      <c r="F387" s="132"/>
      <c r="G387" s="132"/>
      <c r="H387" s="133"/>
    </row>
    <row r="388" spans="1:8" ht="14.25" customHeight="1">
      <c r="A388" s="131"/>
      <c r="B388" s="132"/>
      <c r="C388" s="132"/>
      <c r="D388" s="132"/>
      <c r="E388" s="132"/>
      <c r="F388" s="132"/>
      <c r="G388" s="132"/>
      <c r="H388" s="133"/>
    </row>
    <row r="389" spans="1:8" ht="14.25" customHeight="1">
      <c r="A389" s="131"/>
      <c r="B389" s="132"/>
      <c r="C389" s="132"/>
      <c r="D389" s="132"/>
      <c r="E389" s="132"/>
      <c r="F389" s="132"/>
      <c r="G389" s="132"/>
      <c r="H389" s="133"/>
    </row>
    <row r="390" spans="1:8" ht="14.25" customHeight="1">
      <c r="A390" s="131"/>
      <c r="B390" s="132"/>
      <c r="C390" s="132"/>
      <c r="D390" s="132"/>
      <c r="E390" s="132"/>
      <c r="F390" s="132"/>
      <c r="G390" s="132"/>
      <c r="H390" s="133"/>
    </row>
    <row r="391" spans="1:8" ht="14.25" customHeight="1">
      <c r="A391" s="131"/>
      <c r="B391" s="132"/>
      <c r="C391" s="132"/>
      <c r="D391" s="132"/>
      <c r="E391" s="132"/>
      <c r="F391" s="132"/>
      <c r="G391" s="132"/>
      <c r="H391" s="133"/>
    </row>
    <row r="392" spans="1:8" ht="14.25" customHeight="1">
      <c r="A392" s="131"/>
      <c r="B392" s="132"/>
      <c r="C392" s="132"/>
      <c r="D392" s="132"/>
      <c r="E392" s="132"/>
      <c r="F392" s="132"/>
      <c r="G392" s="132"/>
      <c r="H392" s="133"/>
    </row>
    <row r="393" spans="1:8" ht="14.25" customHeight="1">
      <c r="A393" s="131"/>
      <c r="B393" s="132"/>
      <c r="C393" s="132"/>
      <c r="D393" s="132"/>
      <c r="E393" s="132"/>
      <c r="F393" s="132"/>
      <c r="G393" s="132"/>
      <c r="H393" s="133"/>
    </row>
    <row r="394" spans="1:8" ht="14.25" customHeight="1">
      <c r="A394" s="131"/>
      <c r="B394" s="132"/>
      <c r="C394" s="132"/>
      <c r="D394" s="132"/>
      <c r="E394" s="132"/>
      <c r="F394" s="132"/>
      <c r="G394" s="132"/>
      <c r="H394" s="133"/>
    </row>
    <row r="395" spans="1:8" ht="14.25" customHeight="1">
      <c r="A395" s="131"/>
      <c r="B395" s="132"/>
      <c r="C395" s="132"/>
      <c r="D395" s="132"/>
      <c r="E395" s="132"/>
      <c r="F395" s="132"/>
      <c r="G395" s="132"/>
      <c r="H395" s="133"/>
    </row>
    <row r="396" spans="1:8" ht="14.25" customHeight="1">
      <c r="A396" s="131"/>
      <c r="B396" s="132"/>
      <c r="C396" s="132"/>
      <c r="D396" s="132"/>
      <c r="E396" s="132"/>
      <c r="F396" s="132"/>
      <c r="G396" s="132"/>
      <c r="H396" s="133"/>
    </row>
    <row r="397" spans="1:8" ht="14.25" customHeight="1">
      <c r="A397" s="131"/>
      <c r="B397" s="132"/>
      <c r="C397" s="132"/>
      <c r="D397" s="132"/>
      <c r="E397" s="132"/>
      <c r="F397" s="132"/>
      <c r="G397" s="132"/>
      <c r="H397" s="133"/>
    </row>
    <row r="398" spans="1:8" ht="14.25" customHeight="1">
      <c r="A398" s="131"/>
      <c r="B398" s="132"/>
      <c r="C398" s="132"/>
      <c r="D398" s="132"/>
      <c r="E398" s="132"/>
      <c r="F398" s="132"/>
      <c r="G398" s="132"/>
      <c r="H398" s="133"/>
    </row>
    <row r="399" spans="1:8" ht="14.25" customHeight="1">
      <c r="A399" s="131"/>
      <c r="B399" s="132"/>
      <c r="C399" s="132"/>
      <c r="D399" s="132"/>
      <c r="E399" s="132"/>
      <c r="F399" s="132"/>
      <c r="G399" s="132"/>
      <c r="H399" s="133"/>
    </row>
    <row r="400" spans="1:8" ht="14.25" customHeight="1">
      <c r="A400" s="131"/>
      <c r="B400" s="132"/>
      <c r="C400" s="132"/>
      <c r="D400" s="132"/>
      <c r="E400" s="132"/>
      <c r="F400" s="132"/>
      <c r="G400" s="132"/>
      <c r="H400" s="133"/>
    </row>
    <row r="401" spans="1:8" ht="14.25" customHeight="1">
      <c r="A401" s="131"/>
      <c r="B401" s="132"/>
      <c r="C401" s="132"/>
      <c r="D401" s="132"/>
      <c r="E401" s="132"/>
      <c r="F401" s="132"/>
      <c r="G401" s="132"/>
      <c r="H401" s="133"/>
    </row>
    <row r="402" spans="1:8" ht="14.25" customHeight="1">
      <c r="A402" s="131"/>
      <c r="B402" s="132"/>
      <c r="C402" s="132"/>
      <c r="D402" s="132"/>
      <c r="E402" s="132"/>
      <c r="F402" s="132"/>
      <c r="G402" s="132"/>
      <c r="H402" s="133"/>
    </row>
    <row r="403" spans="1:8" ht="14.25" customHeight="1">
      <c r="A403" s="131"/>
      <c r="B403" s="132"/>
      <c r="C403" s="132"/>
      <c r="D403" s="132"/>
      <c r="E403" s="132"/>
      <c r="F403" s="132"/>
      <c r="G403" s="132"/>
      <c r="H403" s="133"/>
    </row>
    <row r="404" spans="1:8" ht="14.25" customHeight="1">
      <c r="A404" s="131"/>
      <c r="B404" s="132"/>
      <c r="C404" s="132"/>
      <c r="D404" s="132"/>
      <c r="E404" s="132"/>
      <c r="F404" s="132"/>
      <c r="G404" s="132"/>
      <c r="H404" s="133"/>
    </row>
    <row r="405" spans="1:8" ht="14.25" customHeight="1">
      <c r="A405" s="131"/>
      <c r="B405" s="132"/>
      <c r="C405" s="132"/>
      <c r="D405" s="132"/>
      <c r="E405" s="132"/>
      <c r="F405" s="132"/>
      <c r="G405" s="132"/>
      <c r="H405" s="133"/>
    </row>
    <row r="406" spans="1:8" ht="14.25" customHeight="1">
      <c r="A406" s="131"/>
      <c r="B406" s="132"/>
      <c r="C406" s="132"/>
      <c r="D406" s="132"/>
      <c r="E406" s="132"/>
      <c r="F406" s="132"/>
      <c r="G406" s="132"/>
      <c r="H406" s="133"/>
    </row>
    <row r="407" spans="1:8" ht="14.25" customHeight="1">
      <c r="A407" s="131"/>
      <c r="B407" s="132"/>
      <c r="C407" s="132"/>
      <c r="D407" s="132"/>
      <c r="E407" s="132"/>
      <c r="F407" s="132"/>
      <c r="G407" s="132"/>
      <c r="H407" s="133"/>
    </row>
    <row r="408" spans="1:8" ht="14.25" customHeight="1">
      <c r="A408" s="131"/>
      <c r="B408" s="132"/>
      <c r="C408" s="132"/>
      <c r="D408" s="132"/>
      <c r="E408" s="132"/>
      <c r="F408" s="132"/>
      <c r="G408" s="132"/>
      <c r="H408" s="133"/>
    </row>
    <row r="409" spans="1:8" ht="14.25" customHeight="1">
      <c r="A409" s="131"/>
      <c r="B409" s="132"/>
      <c r="C409" s="132"/>
      <c r="D409" s="132"/>
      <c r="E409" s="132"/>
      <c r="F409" s="132"/>
      <c r="G409" s="132"/>
      <c r="H409" s="133"/>
    </row>
    <row r="410" spans="1:8" ht="14.25" customHeight="1">
      <c r="A410" s="131"/>
      <c r="B410" s="132"/>
      <c r="C410" s="132"/>
      <c r="D410" s="132"/>
      <c r="E410" s="132"/>
      <c r="F410" s="132"/>
      <c r="G410" s="132"/>
      <c r="H410" s="133"/>
    </row>
    <row r="411" spans="1:8" ht="14.25" customHeight="1">
      <c r="A411" s="131"/>
      <c r="B411" s="132"/>
      <c r="C411" s="132"/>
      <c r="D411" s="132"/>
      <c r="E411" s="132"/>
      <c r="F411" s="132"/>
      <c r="G411" s="132"/>
      <c r="H411" s="133"/>
    </row>
    <row r="412" spans="1:8" ht="14.25" customHeight="1">
      <c r="A412" s="131"/>
      <c r="B412" s="132"/>
      <c r="C412" s="132"/>
      <c r="D412" s="132"/>
      <c r="E412" s="132"/>
      <c r="F412" s="132"/>
      <c r="G412" s="132"/>
      <c r="H412" s="133"/>
    </row>
    <row r="413" spans="1:8" ht="14.25" customHeight="1">
      <c r="A413" s="131"/>
      <c r="B413" s="132"/>
      <c r="C413" s="132"/>
      <c r="D413" s="132"/>
      <c r="E413" s="132"/>
      <c r="F413" s="132"/>
      <c r="G413" s="132"/>
      <c r="H413" s="133"/>
    </row>
    <row r="414" spans="1:8" ht="14.25" customHeight="1">
      <c r="A414" s="131"/>
      <c r="B414" s="132"/>
      <c r="C414" s="132"/>
      <c r="D414" s="132"/>
      <c r="E414" s="132"/>
      <c r="F414" s="132"/>
      <c r="G414" s="132"/>
      <c r="H414" s="133"/>
    </row>
    <row r="415" spans="1:8" ht="14.25" customHeight="1">
      <c r="A415" s="131"/>
      <c r="B415" s="132"/>
      <c r="C415" s="132"/>
      <c r="D415" s="132"/>
      <c r="E415" s="132"/>
      <c r="F415" s="132"/>
      <c r="G415" s="132"/>
      <c r="H415" s="133"/>
    </row>
    <row r="416" spans="1:8" ht="14.25" customHeight="1">
      <c r="A416" s="131"/>
      <c r="B416" s="132"/>
      <c r="C416" s="132"/>
      <c r="D416" s="132"/>
      <c r="E416" s="132"/>
      <c r="F416" s="132"/>
      <c r="G416" s="132"/>
      <c r="H416" s="133"/>
    </row>
    <row r="417" spans="1:8" ht="14.25" customHeight="1">
      <c r="A417" s="131"/>
      <c r="B417" s="132"/>
      <c r="C417" s="132"/>
      <c r="D417" s="132"/>
      <c r="E417" s="132"/>
      <c r="F417" s="132"/>
      <c r="G417" s="132"/>
      <c r="H417" s="133"/>
    </row>
    <row r="418" spans="1:8" ht="14.25" customHeight="1">
      <c r="A418" s="131"/>
      <c r="B418" s="132"/>
      <c r="C418" s="132"/>
      <c r="D418" s="132"/>
      <c r="E418" s="132"/>
      <c r="F418" s="132"/>
      <c r="G418" s="132"/>
      <c r="H418" s="133"/>
    </row>
    <row r="419" spans="1:8" ht="14.25" customHeight="1">
      <c r="A419" s="131"/>
      <c r="B419" s="132"/>
      <c r="C419" s="132"/>
      <c r="D419" s="132"/>
      <c r="E419" s="132"/>
      <c r="F419" s="132"/>
      <c r="G419" s="132"/>
      <c r="H419" s="133"/>
    </row>
    <row r="420" spans="1:8" ht="14.25" customHeight="1">
      <c r="A420" s="131"/>
      <c r="B420" s="132"/>
      <c r="C420" s="132"/>
      <c r="D420" s="132"/>
      <c r="E420" s="132"/>
      <c r="F420" s="132"/>
      <c r="G420" s="132"/>
      <c r="H420" s="133"/>
    </row>
    <row r="421" spans="1:8" ht="14.25" customHeight="1">
      <c r="A421" s="131"/>
      <c r="B421" s="132"/>
      <c r="C421" s="132"/>
      <c r="D421" s="132"/>
      <c r="E421" s="132"/>
      <c r="F421" s="132"/>
      <c r="G421" s="132"/>
      <c r="H421" s="133"/>
    </row>
    <row r="422" spans="1:8" ht="14.25" customHeight="1">
      <c r="A422" s="131"/>
      <c r="B422" s="132"/>
      <c r="C422" s="132"/>
      <c r="D422" s="132"/>
      <c r="E422" s="132"/>
      <c r="F422" s="132"/>
      <c r="G422" s="132"/>
      <c r="H422" s="133"/>
    </row>
    <row r="423" spans="1:8" ht="14.25" customHeight="1">
      <c r="A423" s="131"/>
      <c r="B423" s="132"/>
      <c r="C423" s="132"/>
      <c r="D423" s="132"/>
      <c r="E423" s="132"/>
      <c r="F423" s="132"/>
      <c r="G423" s="132"/>
      <c r="H423" s="133"/>
    </row>
    <row r="424" spans="1:8" ht="14.25" customHeight="1">
      <c r="A424" s="131"/>
      <c r="B424" s="132"/>
      <c r="C424" s="132"/>
      <c r="D424" s="132"/>
      <c r="E424" s="132"/>
      <c r="F424" s="132"/>
      <c r="G424" s="132"/>
      <c r="H424" s="133"/>
    </row>
    <row r="425" spans="1:8" ht="14.25" customHeight="1">
      <c r="A425" s="131"/>
      <c r="B425" s="132"/>
      <c r="C425" s="132"/>
      <c r="D425" s="132"/>
      <c r="E425" s="132"/>
      <c r="F425" s="132"/>
      <c r="G425" s="132"/>
      <c r="H425" s="133"/>
    </row>
    <row r="426" spans="1:8" ht="14.25" customHeight="1">
      <c r="A426" s="131"/>
      <c r="B426" s="132"/>
      <c r="C426" s="132"/>
      <c r="D426" s="132"/>
      <c r="E426" s="132"/>
      <c r="F426" s="132"/>
      <c r="G426" s="132"/>
      <c r="H426" s="133"/>
    </row>
    <row r="427" spans="1:8" ht="14.25" customHeight="1">
      <c r="A427" s="131"/>
      <c r="B427" s="132"/>
      <c r="C427" s="132"/>
      <c r="D427" s="132"/>
      <c r="E427" s="132"/>
      <c r="F427" s="132"/>
      <c r="G427" s="132"/>
      <c r="H427" s="133"/>
    </row>
    <row r="428" spans="1:8" ht="14.25" customHeight="1">
      <c r="A428" s="131"/>
      <c r="B428" s="132"/>
      <c r="C428" s="132"/>
      <c r="D428" s="132"/>
      <c r="E428" s="132"/>
      <c r="F428" s="132"/>
      <c r="G428" s="132"/>
      <c r="H428" s="133"/>
    </row>
    <row r="429" spans="1:8" ht="14.25" customHeight="1">
      <c r="A429" s="131"/>
      <c r="B429" s="132"/>
      <c r="C429" s="132"/>
      <c r="D429" s="132"/>
      <c r="E429" s="132"/>
      <c r="F429" s="132"/>
      <c r="G429" s="132"/>
      <c r="H429" s="133"/>
    </row>
    <row r="430" spans="1:8" ht="14.25" customHeight="1">
      <c r="A430" s="131"/>
      <c r="B430" s="132"/>
      <c r="C430" s="132"/>
      <c r="D430" s="132"/>
      <c r="E430" s="132"/>
      <c r="F430" s="132"/>
      <c r="G430" s="132"/>
      <c r="H430" s="133"/>
    </row>
    <row r="431" spans="1:8" ht="14.25" customHeight="1">
      <c r="A431" s="131"/>
      <c r="B431" s="132"/>
      <c r="C431" s="132"/>
      <c r="D431" s="132"/>
      <c r="E431" s="132"/>
      <c r="F431" s="132"/>
      <c r="G431" s="132"/>
      <c r="H431" s="133"/>
    </row>
    <row r="432" spans="1:8" ht="14.25" customHeight="1">
      <c r="A432" s="131"/>
      <c r="B432" s="132"/>
      <c r="C432" s="132"/>
      <c r="D432" s="132"/>
      <c r="E432" s="132"/>
      <c r="F432" s="132"/>
      <c r="G432" s="132"/>
      <c r="H432" s="133"/>
    </row>
    <row r="433" spans="1:8" ht="14.25" customHeight="1">
      <c r="A433" s="131"/>
      <c r="B433" s="132"/>
      <c r="C433" s="132"/>
      <c r="D433" s="132"/>
      <c r="E433" s="132"/>
      <c r="F433" s="132"/>
      <c r="G433" s="132"/>
      <c r="H433" s="133"/>
    </row>
    <row r="434" spans="1:8" ht="14.25" customHeight="1">
      <c r="A434" s="131"/>
      <c r="B434" s="132"/>
      <c r="C434" s="132"/>
      <c r="D434" s="132"/>
      <c r="E434" s="132"/>
      <c r="F434" s="132"/>
      <c r="G434" s="132"/>
      <c r="H434" s="133"/>
    </row>
    <row r="435" spans="1:8" ht="14.25" customHeight="1">
      <c r="A435" s="131"/>
      <c r="B435" s="132"/>
      <c r="C435" s="132"/>
      <c r="D435" s="132"/>
      <c r="E435" s="132"/>
      <c r="F435" s="132"/>
      <c r="G435" s="132"/>
      <c r="H435" s="133"/>
    </row>
    <row r="436" spans="1:8" ht="14.25" customHeight="1">
      <c r="A436" s="131"/>
      <c r="B436" s="132"/>
      <c r="C436" s="132"/>
      <c r="D436" s="132"/>
      <c r="E436" s="132"/>
      <c r="F436" s="132"/>
      <c r="G436" s="132"/>
      <c r="H436" s="133"/>
    </row>
    <row r="437" spans="1:8" ht="14.25" customHeight="1">
      <c r="A437" s="131"/>
      <c r="B437" s="132"/>
      <c r="C437" s="132"/>
      <c r="D437" s="132"/>
      <c r="E437" s="132"/>
      <c r="F437" s="132"/>
      <c r="G437" s="132"/>
      <c r="H437" s="133"/>
    </row>
    <row r="438" spans="1:8" ht="14.25" customHeight="1">
      <c r="A438" s="131"/>
      <c r="B438" s="132"/>
      <c r="C438" s="132"/>
      <c r="D438" s="132"/>
      <c r="E438" s="132"/>
      <c r="F438" s="132"/>
      <c r="G438" s="132"/>
      <c r="H438" s="133"/>
    </row>
    <row r="439" spans="1:8" ht="14.25" customHeight="1">
      <c r="A439" s="131"/>
      <c r="B439" s="132"/>
      <c r="C439" s="132"/>
      <c r="D439" s="132"/>
      <c r="E439" s="132"/>
      <c r="F439" s="132"/>
      <c r="G439" s="132"/>
      <c r="H439" s="133"/>
    </row>
    <row r="440" spans="1:8" ht="14.25" customHeight="1">
      <c r="A440" s="131"/>
      <c r="B440" s="132"/>
      <c r="C440" s="132"/>
      <c r="D440" s="132"/>
      <c r="E440" s="132"/>
      <c r="F440" s="132"/>
      <c r="G440" s="132"/>
      <c r="H440" s="133"/>
    </row>
    <row r="441" spans="1:8" ht="14.25" customHeight="1">
      <c r="A441" s="131"/>
      <c r="B441" s="132"/>
      <c r="C441" s="132"/>
      <c r="D441" s="132"/>
      <c r="E441" s="132"/>
      <c r="F441" s="132"/>
      <c r="G441" s="132"/>
      <c r="H441" s="133"/>
    </row>
    <row r="442" spans="1:8" ht="14.25" customHeight="1">
      <c r="A442" s="131"/>
      <c r="B442" s="132"/>
      <c r="C442" s="132"/>
      <c r="D442" s="132"/>
      <c r="E442" s="132"/>
      <c r="F442" s="132"/>
      <c r="G442" s="132"/>
      <c r="H442" s="133"/>
    </row>
    <row r="443" spans="1:8" ht="14.25" customHeight="1">
      <c r="A443" s="131"/>
      <c r="B443" s="132"/>
      <c r="C443" s="132"/>
      <c r="D443" s="132"/>
      <c r="E443" s="132"/>
      <c r="F443" s="132"/>
      <c r="G443" s="132"/>
      <c r="H443" s="133"/>
    </row>
    <row r="444" spans="1:8" ht="14.25" customHeight="1">
      <c r="A444" s="131"/>
      <c r="B444" s="132"/>
      <c r="C444" s="132"/>
      <c r="D444" s="132"/>
      <c r="E444" s="132"/>
      <c r="F444" s="132"/>
      <c r="G444" s="132"/>
      <c r="H444" s="133"/>
    </row>
    <row r="445" spans="1:8" ht="14.25" customHeight="1">
      <c r="A445" s="131"/>
      <c r="B445" s="132"/>
      <c r="C445" s="132"/>
      <c r="D445" s="132"/>
      <c r="E445" s="132"/>
      <c r="F445" s="132"/>
      <c r="G445" s="132"/>
      <c r="H445" s="133"/>
    </row>
    <row r="446" spans="1:8" ht="14.25" customHeight="1">
      <c r="A446" s="131"/>
      <c r="B446" s="132"/>
      <c r="C446" s="132"/>
      <c r="D446" s="132"/>
      <c r="E446" s="132"/>
      <c r="F446" s="132"/>
      <c r="G446" s="132"/>
      <c r="H446" s="133"/>
    </row>
    <row r="447" spans="1:8" ht="14.25" customHeight="1">
      <c r="A447" s="131"/>
      <c r="B447" s="132"/>
      <c r="C447" s="132"/>
      <c r="D447" s="132"/>
      <c r="E447" s="132"/>
      <c r="F447" s="132"/>
      <c r="G447" s="132"/>
      <c r="H447" s="133"/>
    </row>
    <row r="448" spans="1:8" ht="14.25" customHeight="1">
      <c r="A448" s="131"/>
      <c r="B448" s="132"/>
      <c r="C448" s="132"/>
      <c r="D448" s="132"/>
      <c r="E448" s="132"/>
      <c r="F448" s="132"/>
      <c r="G448" s="132"/>
      <c r="H448" s="133"/>
    </row>
    <row r="449" spans="1:8" ht="14.25" customHeight="1">
      <c r="A449" s="131"/>
      <c r="B449" s="132"/>
      <c r="C449" s="132"/>
      <c r="D449" s="132"/>
      <c r="E449" s="132"/>
      <c r="F449" s="132"/>
      <c r="G449" s="132"/>
      <c r="H449" s="133"/>
    </row>
    <row r="450" spans="1:8" ht="14.25" customHeight="1">
      <c r="A450" s="131"/>
      <c r="B450" s="132"/>
      <c r="C450" s="132"/>
      <c r="D450" s="132"/>
      <c r="E450" s="132"/>
      <c r="F450" s="132"/>
      <c r="G450" s="132"/>
      <c r="H450" s="133"/>
    </row>
    <row r="451" spans="1:8" ht="14.25" customHeight="1">
      <c r="A451" s="131"/>
      <c r="B451" s="132"/>
      <c r="C451" s="132"/>
      <c r="D451" s="132"/>
      <c r="E451" s="132"/>
      <c r="F451" s="132"/>
      <c r="G451" s="132"/>
      <c r="H451" s="133"/>
    </row>
    <row r="452" spans="1:8" ht="14.25" customHeight="1">
      <c r="A452" s="131"/>
      <c r="B452" s="132"/>
      <c r="C452" s="132"/>
      <c r="D452" s="132"/>
      <c r="E452" s="132"/>
      <c r="F452" s="132"/>
      <c r="G452" s="132"/>
      <c r="H452" s="133"/>
    </row>
    <row r="453" spans="1:8" ht="14.25" customHeight="1">
      <c r="A453" s="131"/>
      <c r="B453" s="132"/>
      <c r="C453" s="132"/>
      <c r="D453" s="132"/>
      <c r="E453" s="132"/>
      <c r="F453" s="132"/>
      <c r="G453" s="132"/>
      <c r="H453" s="133"/>
    </row>
    <row r="454" spans="1:8" ht="14.25" customHeight="1">
      <c r="A454" s="131"/>
      <c r="B454" s="132"/>
      <c r="C454" s="132"/>
      <c r="D454" s="132"/>
      <c r="E454" s="132"/>
      <c r="F454" s="132"/>
      <c r="G454" s="132"/>
      <c r="H454" s="133"/>
    </row>
    <row r="455" spans="1:8" ht="14.25" customHeight="1">
      <c r="A455" s="131"/>
      <c r="B455" s="132"/>
      <c r="C455" s="132"/>
      <c r="D455" s="132"/>
      <c r="E455" s="132"/>
      <c r="F455" s="132"/>
      <c r="G455" s="132"/>
      <c r="H455" s="133"/>
    </row>
    <row r="456" spans="1:8" ht="14.25" customHeight="1">
      <c r="A456" s="131"/>
      <c r="B456" s="132"/>
      <c r="C456" s="132"/>
      <c r="D456" s="132"/>
      <c r="E456" s="132"/>
      <c r="F456" s="132"/>
      <c r="G456" s="132"/>
      <c r="H456" s="133"/>
    </row>
    <row r="457" spans="1:8" ht="14.25" customHeight="1">
      <c r="A457" s="131"/>
      <c r="B457" s="132"/>
      <c r="C457" s="132"/>
      <c r="D457" s="132"/>
      <c r="E457" s="132"/>
      <c r="F457" s="132"/>
      <c r="G457" s="132"/>
      <c r="H457" s="133"/>
    </row>
    <row r="458" spans="1:8" ht="14.25" customHeight="1">
      <c r="A458" s="131"/>
      <c r="B458" s="132"/>
      <c r="C458" s="132"/>
      <c r="D458" s="132"/>
      <c r="E458" s="132"/>
      <c r="F458" s="132"/>
      <c r="G458" s="132"/>
      <c r="H458" s="133"/>
    </row>
    <row r="459" spans="1:8" ht="14.25" customHeight="1">
      <c r="A459" s="131"/>
      <c r="B459" s="132"/>
      <c r="C459" s="132"/>
      <c r="D459" s="132"/>
      <c r="E459" s="132"/>
      <c r="F459" s="132"/>
      <c r="G459" s="132"/>
      <c r="H459" s="133"/>
    </row>
    <row r="460" spans="1:8" ht="14.25" customHeight="1">
      <c r="A460" s="131"/>
      <c r="B460" s="132"/>
      <c r="C460" s="132"/>
      <c r="D460" s="132"/>
      <c r="E460" s="132"/>
      <c r="F460" s="132"/>
      <c r="G460" s="132"/>
      <c r="H460" s="133"/>
    </row>
    <row r="461" spans="1:8" ht="14.25" customHeight="1">
      <c r="A461" s="131"/>
      <c r="B461" s="132"/>
      <c r="C461" s="132"/>
      <c r="D461" s="132"/>
      <c r="E461" s="132"/>
      <c r="F461" s="132"/>
      <c r="G461" s="132"/>
      <c r="H461" s="133"/>
    </row>
    <row r="462" spans="1:8" ht="14.25" customHeight="1">
      <c r="A462" s="131"/>
      <c r="B462" s="132"/>
      <c r="C462" s="132"/>
      <c r="D462" s="132"/>
      <c r="E462" s="132"/>
      <c r="F462" s="132"/>
      <c r="G462" s="132"/>
      <c r="H462" s="133"/>
    </row>
    <row r="463" spans="1:8" ht="14.25" customHeight="1" thickBot="1">
      <c r="A463" s="134"/>
      <c r="B463" s="135"/>
      <c r="C463" s="135"/>
      <c r="D463" s="135"/>
      <c r="E463" s="135"/>
      <c r="F463" s="135"/>
      <c r="G463" s="135"/>
      <c r="H463" s="136"/>
    </row>
  </sheetData>
  <sheetProtection/>
  <mergeCells count="2">
    <mergeCell ref="A2:H3"/>
    <mergeCell ref="A19:B19"/>
  </mergeCells>
  <printOptions horizontalCentered="1"/>
  <pageMargins left="0.35433070866141736" right="0.35433070866141736" top="0.6692913385826772" bottom="0.5905511811023623" header="0.5118110236220472" footer="0.5118110236220472"/>
  <pageSetup blackAndWhite="1" errors="blank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2"/>
  <sheetViews>
    <sheetView showZeros="0" zoomScalePageLayoutView="0" workbookViewId="0" topLeftCell="A1">
      <selection activeCell="A1" sqref="A1"/>
    </sheetView>
  </sheetViews>
  <sheetFormatPr defaultColWidth="9.00390625" defaultRowHeight="14.25"/>
  <cols>
    <col min="1" max="1" width="46.28125" style="206" customWidth="1"/>
    <col min="2" max="2" width="10.140625" style="153" customWidth="1"/>
    <col min="3" max="3" width="11.421875" style="154" customWidth="1"/>
    <col min="4" max="4" width="10.140625" style="155" customWidth="1"/>
    <col min="5" max="5" width="15.140625" style="103" customWidth="1"/>
    <col min="6" max="16384" width="9.00390625" style="15" customWidth="1"/>
  </cols>
  <sheetData>
    <row r="1" ht="21" customHeight="1">
      <c r="A1" s="250" t="s">
        <v>492</v>
      </c>
    </row>
    <row r="2" spans="1:5" s="166" customFormat="1" ht="28.5" customHeight="1">
      <c r="A2" s="436" t="s">
        <v>496</v>
      </c>
      <c r="B2" s="436"/>
      <c r="C2" s="436"/>
      <c r="D2" s="436"/>
      <c r="E2" s="436"/>
    </row>
    <row r="3" spans="1:5" s="166" customFormat="1" ht="22.5" customHeight="1" thickBot="1">
      <c r="A3" s="12"/>
      <c r="B3" s="4"/>
      <c r="C3" s="44"/>
      <c r="D3" s="437" t="s">
        <v>396</v>
      </c>
      <c r="E3" s="437"/>
    </row>
    <row r="4" spans="1:5" s="156" customFormat="1" ht="48" customHeight="1">
      <c r="A4" s="172" t="s">
        <v>305</v>
      </c>
      <c r="B4" s="116" t="s">
        <v>425</v>
      </c>
      <c r="C4" s="213" t="s">
        <v>10</v>
      </c>
      <c r="D4" s="214" t="s">
        <v>306</v>
      </c>
      <c r="E4" s="215" t="s">
        <v>307</v>
      </c>
    </row>
    <row r="5" spans="1:5" ht="19.5" customHeight="1">
      <c r="A5" s="216" t="s">
        <v>387</v>
      </c>
      <c r="B5" s="208">
        <f>B6+B11+B15+B21+B25+B31+B37+B42+B47+B51+B54+B62+B65+B70+B73+B76+B80+B83+B86+B90+B93+B57+B60</f>
        <v>33499</v>
      </c>
      <c r="C5" s="208">
        <f>C6+C11+C15+C21+C25+C31+C37+C42+C47+C51+C54+C62+C65+C70+C73+C76+C80+C83+C86+C90+C93+C57+C60</f>
        <v>35275.198000000004</v>
      </c>
      <c r="D5" s="102">
        <f>(C5/B5-1)*100</f>
        <v>5.302241857965928</v>
      </c>
      <c r="E5" s="217"/>
    </row>
    <row r="6" spans="1:5" ht="19.5" customHeight="1">
      <c r="A6" s="218" t="s">
        <v>11</v>
      </c>
      <c r="B6" s="42">
        <f>SUM(B7:B10)</f>
        <v>903</v>
      </c>
      <c r="C6" s="42">
        <f>SUM(C7:C10)</f>
        <v>911.8</v>
      </c>
      <c r="D6" s="101"/>
      <c r="E6" s="219"/>
    </row>
    <row r="7" spans="1:5" ht="19.5" customHeight="1">
      <c r="A7" s="220" t="s">
        <v>308</v>
      </c>
      <c r="B7" s="48">
        <v>777</v>
      </c>
      <c r="C7" s="48">
        <v>766</v>
      </c>
      <c r="D7" s="209"/>
      <c r="E7" s="221"/>
    </row>
    <row r="8" spans="1:5" ht="19.5" customHeight="1">
      <c r="A8" s="220" t="s">
        <v>309</v>
      </c>
      <c r="B8" s="48">
        <v>64</v>
      </c>
      <c r="C8" s="48">
        <v>84</v>
      </c>
      <c r="D8" s="209"/>
      <c r="E8" s="221"/>
    </row>
    <row r="9" spans="1:5" ht="19.5" customHeight="1">
      <c r="A9" s="220" t="s">
        <v>310</v>
      </c>
      <c r="B9" s="48">
        <v>42</v>
      </c>
      <c r="C9" s="48">
        <v>41.8</v>
      </c>
      <c r="D9" s="209"/>
      <c r="E9" s="221"/>
    </row>
    <row r="10" spans="1:5" ht="19.5" customHeight="1">
      <c r="A10" s="220" t="s">
        <v>311</v>
      </c>
      <c r="B10" s="48">
        <v>20</v>
      </c>
      <c r="C10" s="48">
        <v>20</v>
      </c>
      <c r="D10" s="209"/>
      <c r="E10" s="221"/>
    </row>
    <row r="11" spans="1:5" ht="19.5" customHeight="1">
      <c r="A11" s="218" t="s">
        <v>12</v>
      </c>
      <c r="B11" s="210">
        <f>SUM(B12:B14)</f>
        <v>530</v>
      </c>
      <c r="C11" s="210">
        <f>SUM(C12:C14)</f>
        <v>417.5</v>
      </c>
      <c r="D11" s="101"/>
      <c r="E11" s="222"/>
    </row>
    <row r="12" spans="1:5" ht="19.5" customHeight="1">
      <c r="A12" s="220" t="s">
        <v>308</v>
      </c>
      <c r="B12" s="6">
        <v>403</v>
      </c>
      <c r="C12" s="6">
        <v>287.21</v>
      </c>
      <c r="D12" s="101"/>
      <c r="E12" s="219"/>
    </row>
    <row r="13" spans="1:5" ht="19.5" customHeight="1">
      <c r="A13" s="220" t="s">
        <v>309</v>
      </c>
      <c r="B13" s="48">
        <v>75</v>
      </c>
      <c r="C13" s="48">
        <v>78.49</v>
      </c>
      <c r="D13" s="209"/>
      <c r="E13" s="221"/>
    </row>
    <row r="14" spans="1:5" ht="19.5" customHeight="1">
      <c r="A14" s="220" t="s">
        <v>312</v>
      </c>
      <c r="B14" s="48">
        <v>52</v>
      </c>
      <c r="C14" s="48">
        <v>51.8</v>
      </c>
      <c r="D14" s="209"/>
      <c r="E14" s="221"/>
    </row>
    <row r="15" spans="1:5" ht="19.5" customHeight="1">
      <c r="A15" s="218" t="s">
        <v>13</v>
      </c>
      <c r="B15" s="48">
        <f>SUM(B16:B20)</f>
        <v>5017</v>
      </c>
      <c r="C15" s="48">
        <f>SUM(C16:C20)</f>
        <v>5192</v>
      </c>
      <c r="D15" s="209"/>
      <c r="E15" s="221"/>
    </row>
    <row r="16" spans="1:5" ht="19.5" customHeight="1">
      <c r="A16" s="220" t="s">
        <v>308</v>
      </c>
      <c r="B16" s="48">
        <v>4080</v>
      </c>
      <c r="C16" s="48">
        <v>3402</v>
      </c>
      <c r="D16" s="209"/>
      <c r="E16" s="221"/>
    </row>
    <row r="17" spans="1:5" ht="19.5" customHeight="1">
      <c r="A17" s="220" t="s">
        <v>309</v>
      </c>
      <c r="B17" s="210">
        <v>808</v>
      </c>
      <c r="C17" s="210">
        <v>1164.5</v>
      </c>
      <c r="D17" s="101"/>
      <c r="E17" s="222"/>
    </row>
    <row r="18" spans="1:5" ht="19.5" customHeight="1">
      <c r="A18" s="220" t="s">
        <v>313</v>
      </c>
      <c r="B18" s="42">
        <v>19</v>
      </c>
      <c r="C18" s="42">
        <v>19</v>
      </c>
      <c r="D18" s="101"/>
      <c r="E18" s="219"/>
    </row>
    <row r="19" spans="1:5" ht="19.5" customHeight="1">
      <c r="A19" s="220" t="s">
        <v>314</v>
      </c>
      <c r="B19" s="48">
        <v>110</v>
      </c>
      <c r="C19" s="48">
        <v>91.5</v>
      </c>
      <c r="D19" s="209"/>
      <c r="E19" s="221"/>
    </row>
    <row r="20" spans="1:5" ht="19.5" customHeight="1">
      <c r="A20" s="223" t="s">
        <v>315</v>
      </c>
      <c r="B20" s="48"/>
      <c r="C20" s="48">
        <v>515</v>
      </c>
      <c r="D20" s="209"/>
      <c r="E20" s="221"/>
    </row>
    <row r="21" spans="1:5" ht="19.5" customHeight="1">
      <c r="A21" s="218" t="s">
        <v>14</v>
      </c>
      <c r="B21" s="42">
        <f>SUM(B22:B24)</f>
        <v>496</v>
      </c>
      <c r="C21" s="42">
        <f>SUM(C22:C24)</f>
        <v>449.64</v>
      </c>
      <c r="D21" s="209"/>
      <c r="E21" s="221"/>
    </row>
    <row r="22" spans="1:5" ht="19.5" customHeight="1">
      <c r="A22" s="220" t="s">
        <v>308</v>
      </c>
      <c r="B22" s="48">
        <v>419</v>
      </c>
      <c r="C22" s="48">
        <v>385.64</v>
      </c>
      <c r="D22" s="209"/>
      <c r="E22" s="221"/>
    </row>
    <row r="23" spans="1:5" ht="19.5" customHeight="1">
      <c r="A23" s="220" t="s">
        <v>309</v>
      </c>
      <c r="B23" s="48">
        <v>49</v>
      </c>
      <c r="C23" s="48">
        <v>64</v>
      </c>
      <c r="D23" s="101"/>
      <c r="E23" s="222"/>
    </row>
    <row r="24" spans="1:5" ht="19.5" customHeight="1">
      <c r="A24" s="220" t="s">
        <v>316</v>
      </c>
      <c r="B24" s="48">
        <v>28</v>
      </c>
      <c r="C24" s="48"/>
      <c r="D24" s="101"/>
      <c r="E24" s="219"/>
    </row>
    <row r="25" spans="1:5" ht="19.5" customHeight="1">
      <c r="A25" s="218" t="s">
        <v>15</v>
      </c>
      <c r="B25" s="42">
        <f>SUM(B26:B30)</f>
        <v>626</v>
      </c>
      <c r="C25" s="42">
        <f>SUM(C26:C30)</f>
        <v>1010</v>
      </c>
      <c r="D25" s="209"/>
      <c r="E25" s="221"/>
    </row>
    <row r="26" spans="1:5" ht="19.5" customHeight="1">
      <c r="A26" s="220" t="s">
        <v>308</v>
      </c>
      <c r="B26" s="48">
        <v>310</v>
      </c>
      <c r="C26" s="48">
        <v>289</v>
      </c>
      <c r="D26" s="209"/>
      <c r="E26" s="221"/>
    </row>
    <row r="27" spans="1:5" ht="19.5" customHeight="1">
      <c r="A27" s="220" t="s">
        <v>309</v>
      </c>
      <c r="B27" s="48">
        <v>83</v>
      </c>
      <c r="C27" s="48">
        <v>103</v>
      </c>
      <c r="D27" s="209"/>
      <c r="E27" s="221"/>
    </row>
    <row r="28" spans="1:5" ht="19.5" customHeight="1">
      <c r="A28" s="220" t="s">
        <v>317</v>
      </c>
      <c r="B28" s="48"/>
      <c r="C28" s="48">
        <v>200</v>
      </c>
      <c r="D28" s="209"/>
      <c r="E28" s="221"/>
    </row>
    <row r="29" spans="1:5" ht="19.5" customHeight="1">
      <c r="A29" s="220" t="s">
        <v>318</v>
      </c>
      <c r="B29" s="211">
        <v>18</v>
      </c>
      <c r="C29" s="210"/>
      <c r="D29" s="101"/>
      <c r="E29" s="222"/>
    </row>
    <row r="30" spans="1:5" ht="19.5" customHeight="1">
      <c r="A30" s="220" t="s">
        <v>16</v>
      </c>
      <c r="B30" s="48">
        <v>215</v>
      </c>
      <c r="C30" s="48">
        <v>418</v>
      </c>
      <c r="D30" s="101"/>
      <c r="E30" s="219"/>
    </row>
    <row r="31" spans="1:5" ht="19.5" customHeight="1">
      <c r="A31" s="218" t="s">
        <v>17</v>
      </c>
      <c r="B31" s="42">
        <f>SUM(B32:B36)</f>
        <v>1412</v>
      </c>
      <c r="C31" s="42">
        <f>SUM(C32:C36)</f>
        <v>1321.96</v>
      </c>
      <c r="D31" s="209"/>
      <c r="E31" s="221"/>
    </row>
    <row r="32" spans="1:5" ht="19.5" customHeight="1">
      <c r="A32" s="220" t="s">
        <v>308</v>
      </c>
      <c r="B32" s="48">
        <v>1036</v>
      </c>
      <c r="C32" s="48">
        <v>814.96</v>
      </c>
      <c r="D32" s="209"/>
      <c r="E32" s="221"/>
    </row>
    <row r="33" spans="1:5" ht="19.5" customHeight="1">
      <c r="A33" s="220" t="s">
        <v>309</v>
      </c>
      <c r="B33" s="48">
        <v>278</v>
      </c>
      <c r="C33" s="48">
        <v>283</v>
      </c>
      <c r="D33" s="209"/>
      <c r="E33" s="221"/>
    </row>
    <row r="34" spans="1:5" ht="19.5" customHeight="1">
      <c r="A34" s="220" t="s">
        <v>319</v>
      </c>
      <c r="B34" s="48">
        <v>98</v>
      </c>
      <c r="C34" s="48">
        <v>88</v>
      </c>
      <c r="D34" s="209"/>
      <c r="E34" s="221"/>
    </row>
    <row r="35" spans="1:5" ht="19.5" customHeight="1">
      <c r="A35" s="220" t="s">
        <v>320</v>
      </c>
      <c r="B35" s="210"/>
      <c r="C35" s="211">
        <v>56</v>
      </c>
      <c r="D35" s="101"/>
      <c r="E35" s="222"/>
    </row>
    <row r="36" spans="1:5" ht="19.5" customHeight="1">
      <c r="A36" s="220" t="s">
        <v>428</v>
      </c>
      <c r="B36" s="42"/>
      <c r="C36" s="48">
        <v>80</v>
      </c>
      <c r="D36" s="101"/>
      <c r="E36" s="219"/>
    </row>
    <row r="37" spans="1:5" ht="19.5" customHeight="1">
      <c r="A37" s="218" t="s">
        <v>18</v>
      </c>
      <c r="B37" s="42">
        <f>SUM(B38:B41)</f>
        <v>7294</v>
      </c>
      <c r="C37" s="42">
        <f>SUM(C38:C41)</f>
        <v>7094</v>
      </c>
      <c r="D37" s="209"/>
      <c r="E37" s="221"/>
    </row>
    <row r="38" spans="1:5" ht="19.5" customHeight="1">
      <c r="A38" s="220" t="s">
        <v>309</v>
      </c>
      <c r="B38" s="48">
        <v>1394</v>
      </c>
      <c r="C38" s="48">
        <v>1394</v>
      </c>
      <c r="D38" s="209"/>
      <c r="E38" s="221"/>
    </row>
    <row r="39" spans="1:5" ht="19.5" customHeight="1">
      <c r="A39" s="220" t="s">
        <v>321</v>
      </c>
      <c r="B39" s="48">
        <v>100</v>
      </c>
      <c r="C39" s="48"/>
      <c r="D39" s="209"/>
      <c r="E39" s="221"/>
    </row>
    <row r="40" spans="1:5" ht="19.5" customHeight="1">
      <c r="A40" s="220" t="s">
        <v>322</v>
      </c>
      <c r="B40" s="48">
        <v>2100</v>
      </c>
      <c r="C40" s="48">
        <v>2000</v>
      </c>
      <c r="D40" s="209"/>
      <c r="E40" s="221"/>
    </row>
    <row r="41" spans="1:5" ht="19.5" customHeight="1">
      <c r="A41" s="220" t="s">
        <v>323</v>
      </c>
      <c r="B41" s="211">
        <v>3700</v>
      </c>
      <c r="C41" s="211">
        <v>3700</v>
      </c>
      <c r="D41" s="101"/>
      <c r="E41" s="222"/>
    </row>
    <row r="42" spans="1:5" ht="19.5" customHeight="1">
      <c r="A42" s="218" t="s">
        <v>19</v>
      </c>
      <c r="B42" s="42">
        <f>SUM(B43:B46)</f>
        <v>382</v>
      </c>
      <c r="C42" s="42">
        <f>SUM(C43:C46)</f>
        <v>354.37</v>
      </c>
      <c r="D42" s="101"/>
      <c r="E42" s="219"/>
    </row>
    <row r="43" spans="1:5" ht="19.5" customHeight="1">
      <c r="A43" s="220" t="s">
        <v>308</v>
      </c>
      <c r="B43" s="48">
        <v>342</v>
      </c>
      <c r="C43" s="48">
        <v>289.37</v>
      </c>
      <c r="D43" s="209"/>
      <c r="E43" s="221"/>
    </row>
    <row r="44" spans="1:5" ht="19.5" customHeight="1">
      <c r="A44" s="220" t="s">
        <v>324</v>
      </c>
      <c r="B44" s="48">
        <v>25</v>
      </c>
      <c r="C44" s="48">
        <v>60</v>
      </c>
      <c r="D44" s="209"/>
      <c r="E44" s="221"/>
    </row>
    <row r="45" spans="1:5" ht="19.5" customHeight="1">
      <c r="A45" s="220" t="s">
        <v>325</v>
      </c>
      <c r="B45" s="48">
        <v>10</v>
      </c>
      <c r="C45" s="48"/>
      <c r="D45" s="209"/>
      <c r="E45" s="221"/>
    </row>
    <row r="46" spans="1:5" ht="19.5" customHeight="1">
      <c r="A46" s="220" t="s">
        <v>320</v>
      </c>
      <c r="B46" s="48">
        <v>5</v>
      </c>
      <c r="C46" s="48">
        <v>5</v>
      </c>
      <c r="D46" s="209"/>
      <c r="E46" s="221"/>
    </row>
    <row r="47" spans="1:5" ht="19.5" customHeight="1">
      <c r="A47" s="218" t="s">
        <v>20</v>
      </c>
      <c r="B47" s="210">
        <f>SUM(B48:B50)</f>
        <v>602</v>
      </c>
      <c r="C47" s="210">
        <f>SUM(C48:C50)</f>
        <v>12.2</v>
      </c>
      <c r="D47" s="101"/>
      <c r="E47" s="222"/>
    </row>
    <row r="48" spans="1:5" ht="19.5" customHeight="1">
      <c r="A48" s="220" t="s">
        <v>308</v>
      </c>
      <c r="B48" s="48">
        <v>397</v>
      </c>
      <c r="C48" s="42"/>
      <c r="D48" s="101"/>
      <c r="E48" s="219"/>
    </row>
    <row r="49" spans="1:5" ht="19.5" customHeight="1">
      <c r="A49" s="220" t="s">
        <v>309</v>
      </c>
      <c r="B49" s="48">
        <v>200</v>
      </c>
      <c r="C49" s="48"/>
      <c r="D49" s="209"/>
      <c r="E49" s="221"/>
    </row>
    <row r="50" spans="1:5" ht="19.5" customHeight="1">
      <c r="A50" s="220" t="s">
        <v>326</v>
      </c>
      <c r="B50" s="48">
        <v>5</v>
      </c>
      <c r="C50" s="48">
        <v>12.2</v>
      </c>
      <c r="D50" s="209"/>
      <c r="E50" s="221"/>
    </row>
    <row r="51" spans="1:5" ht="19.5" customHeight="1">
      <c r="A51" s="218" t="s">
        <v>21</v>
      </c>
      <c r="B51" s="42">
        <f>SUM(B52:B53)</f>
        <v>577</v>
      </c>
      <c r="C51" s="42">
        <f>SUM(C52:C53)</f>
        <v>494.45</v>
      </c>
      <c r="D51" s="209"/>
      <c r="E51" s="221"/>
    </row>
    <row r="52" spans="1:5" ht="19.5" customHeight="1">
      <c r="A52" s="220" t="s">
        <v>308</v>
      </c>
      <c r="B52" s="48">
        <v>482</v>
      </c>
      <c r="C52" s="48">
        <v>349.45</v>
      </c>
      <c r="D52" s="209"/>
      <c r="E52" s="221"/>
    </row>
    <row r="53" spans="1:5" ht="19.5" customHeight="1">
      <c r="A53" s="220" t="s">
        <v>309</v>
      </c>
      <c r="B53" s="212">
        <v>95</v>
      </c>
      <c r="C53" s="212">
        <v>145</v>
      </c>
      <c r="D53" s="101"/>
      <c r="E53" s="222"/>
    </row>
    <row r="54" spans="1:5" ht="19.5" customHeight="1">
      <c r="A54" s="218" t="s">
        <v>22</v>
      </c>
      <c r="B54" s="42">
        <f>SUM(B55:B56)</f>
        <v>339</v>
      </c>
      <c r="C54" s="42">
        <f>SUM(C55:C56)</f>
        <v>310.39</v>
      </c>
      <c r="D54" s="101"/>
      <c r="E54" s="219"/>
    </row>
    <row r="55" spans="1:5" ht="19.5" customHeight="1">
      <c r="A55" s="220" t="s">
        <v>308</v>
      </c>
      <c r="B55" s="48">
        <v>329</v>
      </c>
      <c r="C55" s="48">
        <v>300.39</v>
      </c>
      <c r="D55" s="209"/>
      <c r="E55" s="221"/>
    </row>
    <row r="56" spans="1:5" ht="19.5" customHeight="1">
      <c r="A56" s="220" t="s">
        <v>309</v>
      </c>
      <c r="B56" s="48">
        <v>10</v>
      </c>
      <c r="C56" s="48">
        <v>10</v>
      </c>
      <c r="D56" s="209"/>
      <c r="E56" s="221"/>
    </row>
    <row r="57" spans="1:5" ht="19.5" customHeight="1">
      <c r="A57" s="218" t="s">
        <v>23</v>
      </c>
      <c r="B57" s="42">
        <f>SUM(B58:B59)</f>
        <v>2115</v>
      </c>
      <c r="C57" s="42">
        <f>SUM(C58:C59)</f>
        <v>3965.11</v>
      </c>
      <c r="D57" s="209"/>
      <c r="E57" s="221"/>
    </row>
    <row r="58" spans="1:5" ht="19.5" customHeight="1">
      <c r="A58" s="220" t="s">
        <v>24</v>
      </c>
      <c r="B58" s="6">
        <v>1708</v>
      </c>
      <c r="C58" s="6">
        <v>3022.11</v>
      </c>
      <c r="D58" s="209"/>
      <c r="E58" s="221"/>
    </row>
    <row r="59" spans="1:5" ht="19.5" customHeight="1">
      <c r="A59" s="220" t="s">
        <v>309</v>
      </c>
      <c r="B59" s="212">
        <v>407</v>
      </c>
      <c r="C59" s="212">
        <v>943</v>
      </c>
      <c r="D59" s="101"/>
      <c r="E59" s="222"/>
    </row>
    <row r="60" spans="1:9" ht="19.5" customHeight="1">
      <c r="A60" s="218" t="s">
        <v>25</v>
      </c>
      <c r="B60" s="42">
        <f>SUM(B61)</f>
        <v>301</v>
      </c>
      <c r="C60" s="42">
        <f>SUM(C61)</f>
        <v>0</v>
      </c>
      <c r="D60" s="101"/>
      <c r="E60" s="219"/>
      <c r="I60" s="167"/>
    </row>
    <row r="61" spans="1:5" ht="19.5" customHeight="1">
      <c r="A61" s="220" t="s">
        <v>24</v>
      </c>
      <c r="B61" s="48">
        <v>301</v>
      </c>
      <c r="C61" s="48"/>
      <c r="D61" s="209"/>
      <c r="E61" s="221"/>
    </row>
    <row r="62" spans="1:5" ht="19.5" customHeight="1">
      <c r="A62" s="218" t="s">
        <v>429</v>
      </c>
      <c r="B62" s="42">
        <f>SUM(B63:B64)</f>
        <v>64</v>
      </c>
      <c r="C62" s="42">
        <f>SUM(C63:C64)</f>
        <v>59.878</v>
      </c>
      <c r="D62" s="209"/>
      <c r="E62" s="221"/>
    </row>
    <row r="63" spans="1:5" ht="19.5" customHeight="1">
      <c r="A63" s="220" t="s">
        <v>308</v>
      </c>
      <c r="B63" s="48">
        <v>63</v>
      </c>
      <c r="C63" s="48">
        <v>58.878</v>
      </c>
      <c r="D63" s="209"/>
      <c r="E63" s="221"/>
    </row>
    <row r="64" spans="1:5" ht="19.5" customHeight="1">
      <c r="A64" s="220" t="s">
        <v>309</v>
      </c>
      <c r="B64" s="48">
        <v>1</v>
      </c>
      <c r="C64" s="48">
        <v>1</v>
      </c>
      <c r="D64" s="209"/>
      <c r="E64" s="221"/>
    </row>
    <row r="65" spans="1:5" ht="19.5" customHeight="1">
      <c r="A65" s="218" t="s">
        <v>430</v>
      </c>
      <c r="B65" s="210">
        <f>SUM(B66:B69)</f>
        <v>564</v>
      </c>
      <c r="C65" s="210">
        <f>SUM(C66:C69)</f>
        <v>514</v>
      </c>
      <c r="D65" s="101"/>
      <c r="E65" s="222"/>
    </row>
    <row r="66" spans="1:5" ht="19.5" customHeight="1">
      <c r="A66" s="220" t="s">
        <v>308</v>
      </c>
      <c r="B66" s="6">
        <v>302</v>
      </c>
      <c r="C66" s="6">
        <v>271</v>
      </c>
      <c r="D66" s="101"/>
      <c r="E66" s="219"/>
    </row>
    <row r="67" spans="1:5" ht="19.5" customHeight="1">
      <c r="A67" s="220" t="s">
        <v>309</v>
      </c>
      <c r="B67" s="48">
        <v>16</v>
      </c>
      <c r="C67" s="48">
        <v>17</v>
      </c>
      <c r="D67" s="209"/>
      <c r="E67" s="221"/>
    </row>
    <row r="68" spans="1:5" ht="19.5" customHeight="1">
      <c r="A68" s="220" t="s">
        <v>327</v>
      </c>
      <c r="B68" s="48">
        <v>12</v>
      </c>
      <c r="C68" s="48">
        <v>12</v>
      </c>
      <c r="D68" s="209"/>
      <c r="E68" s="221"/>
    </row>
    <row r="69" spans="1:5" ht="19.5" customHeight="1">
      <c r="A69" s="220" t="s">
        <v>328</v>
      </c>
      <c r="B69" s="48">
        <v>234</v>
      </c>
      <c r="C69" s="48">
        <v>214</v>
      </c>
      <c r="D69" s="209"/>
      <c r="E69" s="221"/>
    </row>
    <row r="70" spans="1:5" ht="19.5" customHeight="1">
      <c r="A70" s="218" t="s">
        <v>431</v>
      </c>
      <c r="B70" s="42">
        <f>SUM(B71:B72)</f>
        <v>120</v>
      </c>
      <c r="C70" s="42">
        <f>SUM(C71:C72)</f>
        <v>173.12</v>
      </c>
      <c r="D70" s="209"/>
      <c r="E70" s="221"/>
    </row>
    <row r="71" spans="1:5" ht="19.5" customHeight="1">
      <c r="A71" s="220" t="s">
        <v>308</v>
      </c>
      <c r="B71" s="212">
        <v>106</v>
      </c>
      <c r="C71" s="212">
        <v>105.12</v>
      </c>
      <c r="D71" s="101"/>
      <c r="E71" s="222"/>
    </row>
    <row r="72" spans="1:5" ht="19.5" customHeight="1">
      <c r="A72" s="220" t="s">
        <v>329</v>
      </c>
      <c r="B72" s="6">
        <v>14</v>
      </c>
      <c r="C72" s="6">
        <v>68</v>
      </c>
      <c r="D72" s="101"/>
      <c r="E72" s="219"/>
    </row>
    <row r="73" spans="1:5" ht="19.5" customHeight="1">
      <c r="A73" s="218" t="s">
        <v>432</v>
      </c>
      <c r="B73" s="42">
        <f>SUM(B74:B75)</f>
        <v>249</v>
      </c>
      <c r="C73" s="42">
        <f>SUM(C74:C75)</f>
        <v>237</v>
      </c>
      <c r="D73" s="209"/>
      <c r="E73" s="221"/>
    </row>
    <row r="74" spans="1:5" ht="19.5" customHeight="1">
      <c r="A74" s="220" t="s">
        <v>308</v>
      </c>
      <c r="B74" s="48">
        <v>136</v>
      </c>
      <c r="C74" s="48">
        <v>113</v>
      </c>
      <c r="D74" s="209"/>
      <c r="E74" s="221"/>
    </row>
    <row r="75" spans="1:5" ht="19.5" customHeight="1">
      <c r="A75" s="220" t="s">
        <v>309</v>
      </c>
      <c r="B75" s="48">
        <v>113</v>
      </c>
      <c r="C75" s="48">
        <v>124</v>
      </c>
      <c r="D75" s="209"/>
      <c r="E75" s="221"/>
    </row>
    <row r="76" spans="1:5" ht="19.5" customHeight="1">
      <c r="A76" s="218" t="s">
        <v>433</v>
      </c>
      <c r="B76" s="42">
        <f>SUM(B77:B79)</f>
        <v>818</v>
      </c>
      <c r="C76" s="42">
        <f>SUM(C77:C79)</f>
        <v>788.13</v>
      </c>
      <c r="D76" s="209"/>
      <c r="E76" s="221"/>
    </row>
    <row r="77" spans="1:5" ht="19.5" customHeight="1">
      <c r="A77" s="220" t="s">
        <v>308</v>
      </c>
      <c r="B77" s="212">
        <v>431</v>
      </c>
      <c r="C77" s="212">
        <v>392</v>
      </c>
      <c r="D77" s="101"/>
      <c r="E77" s="222"/>
    </row>
    <row r="78" spans="1:5" ht="19.5" customHeight="1">
      <c r="A78" s="220" t="s">
        <v>309</v>
      </c>
      <c r="B78" s="6">
        <v>308</v>
      </c>
      <c r="C78" s="6">
        <v>325</v>
      </c>
      <c r="D78" s="101"/>
      <c r="E78" s="219"/>
    </row>
    <row r="79" spans="1:5" ht="19.5" customHeight="1">
      <c r="A79" s="220" t="s">
        <v>314</v>
      </c>
      <c r="B79" s="48">
        <v>79</v>
      </c>
      <c r="C79" s="48">
        <v>71.13</v>
      </c>
      <c r="D79" s="209"/>
      <c r="E79" s="221"/>
    </row>
    <row r="80" spans="1:5" ht="19.5" customHeight="1">
      <c r="A80" s="218" t="s">
        <v>434</v>
      </c>
      <c r="B80" s="42">
        <f>SUM(B81:B82)</f>
        <v>6247</v>
      </c>
      <c r="C80" s="42">
        <f>SUM(C81:C82)</f>
        <v>6325</v>
      </c>
      <c r="D80" s="209"/>
      <c r="E80" s="221"/>
    </row>
    <row r="81" spans="1:5" ht="19.5" customHeight="1">
      <c r="A81" s="220" t="s">
        <v>308</v>
      </c>
      <c r="B81" s="48">
        <v>5445</v>
      </c>
      <c r="C81" s="48">
        <v>5542</v>
      </c>
      <c r="D81" s="209"/>
      <c r="E81" s="221"/>
    </row>
    <row r="82" spans="1:5" ht="19.5" customHeight="1">
      <c r="A82" s="220" t="s">
        <v>309</v>
      </c>
      <c r="B82" s="48">
        <v>802</v>
      </c>
      <c r="C82" s="48">
        <v>783</v>
      </c>
      <c r="D82" s="209"/>
      <c r="E82" s="221"/>
    </row>
    <row r="83" spans="1:5" ht="19.5" customHeight="1">
      <c r="A83" s="218" t="s">
        <v>435</v>
      </c>
      <c r="B83" s="210">
        <f>SUM(B84:B85)</f>
        <v>1454</v>
      </c>
      <c r="C83" s="210">
        <f>SUM(C84:C85)</f>
        <v>1456.03</v>
      </c>
      <c r="D83" s="101"/>
      <c r="E83" s="222"/>
    </row>
    <row r="84" spans="1:5" ht="19.5" customHeight="1">
      <c r="A84" s="220" t="s">
        <v>308</v>
      </c>
      <c r="B84" s="6">
        <v>367</v>
      </c>
      <c r="C84" s="6">
        <v>58.03</v>
      </c>
      <c r="D84" s="101"/>
      <c r="E84" s="219"/>
    </row>
    <row r="85" spans="1:5" ht="19.5" customHeight="1">
      <c r="A85" s="220" t="s">
        <v>309</v>
      </c>
      <c r="B85" s="6">
        <v>1087</v>
      </c>
      <c r="C85" s="6">
        <v>1398</v>
      </c>
      <c r="D85" s="209"/>
      <c r="E85" s="221"/>
    </row>
    <row r="86" spans="1:5" ht="19.5" customHeight="1">
      <c r="A86" s="218" t="s">
        <v>436</v>
      </c>
      <c r="B86" s="42">
        <f>SUM(B87:B89)</f>
        <v>680</v>
      </c>
      <c r="C86" s="42">
        <f>SUM(C87:C89)</f>
        <v>368.97</v>
      </c>
      <c r="D86" s="209"/>
      <c r="E86" s="221"/>
    </row>
    <row r="87" spans="1:5" ht="19.5" customHeight="1">
      <c r="A87" s="220" t="s">
        <v>308</v>
      </c>
      <c r="B87" s="48">
        <v>268</v>
      </c>
      <c r="C87" s="48">
        <v>219.47</v>
      </c>
      <c r="D87" s="209"/>
      <c r="E87" s="221"/>
    </row>
    <row r="88" spans="1:5" ht="19.5" customHeight="1">
      <c r="A88" s="220" t="s">
        <v>309</v>
      </c>
      <c r="B88" s="48">
        <v>410</v>
      </c>
      <c r="C88" s="48">
        <v>148</v>
      </c>
      <c r="D88" s="209"/>
      <c r="E88" s="221"/>
    </row>
    <row r="89" spans="1:5" ht="19.5" customHeight="1">
      <c r="A89" s="220" t="s">
        <v>330</v>
      </c>
      <c r="B89" s="212">
        <v>2</v>
      </c>
      <c r="C89" s="212">
        <v>1.5</v>
      </c>
      <c r="D89" s="101"/>
      <c r="E89" s="222"/>
    </row>
    <row r="90" spans="1:5" ht="19.5" customHeight="1">
      <c r="A90" s="218" t="s">
        <v>437</v>
      </c>
      <c r="B90" s="42">
        <f>SUM(B91:B92)</f>
        <v>171</v>
      </c>
      <c r="C90" s="42">
        <f>SUM(C91:C92)</f>
        <v>181.65</v>
      </c>
      <c r="D90" s="101"/>
      <c r="E90" s="219"/>
    </row>
    <row r="91" spans="1:5" ht="19.5" customHeight="1">
      <c r="A91" s="220" t="s">
        <v>308</v>
      </c>
      <c r="B91" s="48">
        <v>95</v>
      </c>
      <c r="C91" s="48">
        <v>98.47</v>
      </c>
      <c r="D91" s="209"/>
      <c r="E91" s="221"/>
    </row>
    <row r="92" spans="1:5" ht="19.5" customHeight="1">
      <c r="A92" s="220" t="s">
        <v>309</v>
      </c>
      <c r="B92" s="48">
        <v>76</v>
      </c>
      <c r="C92" s="48">
        <v>83.18</v>
      </c>
      <c r="D92" s="209"/>
      <c r="E92" s="221"/>
    </row>
    <row r="93" spans="1:5" ht="19.5" customHeight="1">
      <c r="A93" s="218" t="s">
        <v>438</v>
      </c>
      <c r="B93" s="42">
        <f>SUM(B94:B94)</f>
        <v>2538</v>
      </c>
      <c r="C93" s="42">
        <f>SUM(C94:C94)</f>
        <v>3638</v>
      </c>
      <c r="D93" s="209"/>
      <c r="E93" s="221"/>
    </row>
    <row r="94" spans="1:5" ht="19.5" customHeight="1">
      <c r="A94" s="220" t="s">
        <v>331</v>
      </c>
      <c r="B94" s="48">
        <v>2538</v>
      </c>
      <c r="C94" s="48">
        <v>3638</v>
      </c>
      <c r="D94" s="209"/>
      <c r="E94" s="224" t="s">
        <v>467</v>
      </c>
    </row>
    <row r="95" spans="1:5" ht="19.5" customHeight="1">
      <c r="A95" s="216" t="s">
        <v>26</v>
      </c>
      <c r="B95" s="208">
        <f>B96</f>
        <v>356</v>
      </c>
      <c r="C95" s="208">
        <f>C96</f>
        <v>365</v>
      </c>
      <c r="D95" s="101">
        <f>(C95/B95-1)*100</f>
        <v>2.528089887640439</v>
      </c>
      <c r="E95" s="222"/>
    </row>
    <row r="96" spans="1:5" s="151" customFormat="1" ht="19.5" customHeight="1">
      <c r="A96" s="218" t="s">
        <v>27</v>
      </c>
      <c r="B96" s="42">
        <f>SUM(B97:B99)</f>
        <v>356</v>
      </c>
      <c r="C96" s="42">
        <f>SUM(C97:C99)</f>
        <v>365</v>
      </c>
      <c r="D96" s="101"/>
      <c r="E96" s="219"/>
    </row>
    <row r="97" spans="1:5" ht="19.5" customHeight="1">
      <c r="A97" s="220" t="s">
        <v>332</v>
      </c>
      <c r="B97" s="48">
        <v>103</v>
      </c>
      <c r="C97" s="48">
        <v>100</v>
      </c>
      <c r="D97" s="209"/>
      <c r="E97" s="221"/>
    </row>
    <row r="98" spans="1:5" ht="19.5" customHeight="1">
      <c r="A98" s="220" t="s">
        <v>333</v>
      </c>
      <c r="B98" s="48">
        <v>213</v>
      </c>
      <c r="C98" s="48">
        <v>189</v>
      </c>
      <c r="D98" s="209"/>
      <c r="E98" s="224" t="s">
        <v>468</v>
      </c>
    </row>
    <row r="99" spans="1:5" ht="19.5" customHeight="1">
      <c r="A99" s="220" t="s">
        <v>334</v>
      </c>
      <c r="B99" s="48">
        <v>40</v>
      </c>
      <c r="C99" s="48">
        <v>76</v>
      </c>
      <c r="D99" s="209"/>
      <c r="E99" s="221"/>
    </row>
    <row r="100" spans="1:5" ht="19.5" customHeight="1">
      <c r="A100" s="216" t="s">
        <v>439</v>
      </c>
      <c r="B100" s="43">
        <f>B101+B105+B114+B117+B121</f>
        <v>28999</v>
      </c>
      <c r="C100" s="43">
        <f>C101+C105+C114+C117+C121</f>
        <v>22319.989999999998</v>
      </c>
      <c r="D100" s="102">
        <f>(C100/B100-1)*100</f>
        <v>-23.031863167695445</v>
      </c>
      <c r="E100" s="221"/>
    </row>
    <row r="101" spans="1:5" s="151" customFormat="1" ht="19.5" customHeight="1">
      <c r="A101" s="218" t="s">
        <v>388</v>
      </c>
      <c r="B101" s="210">
        <f>SUM(B102:B104)</f>
        <v>850</v>
      </c>
      <c r="C101" s="210">
        <f>SUM(C102:C104)</f>
        <v>864.8499999999999</v>
      </c>
      <c r="D101" s="101"/>
      <c r="E101" s="222"/>
    </row>
    <row r="102" spans="1:5" ht="19.5" customHeight="1">
      <c r="A102" s="220" t="s">
        <v>335</v>
      </c>
      <c r="B102" s="42">
        <v>68</v>
      </c>
      <c r="C102" s="42">
        <v>68</v>
      </c>
      <c r="D102" s="101"/>
      <c r="E102" s="219"/>
    </row>
    <row r="103" spans="1:5" ht="19.5" customHeight="1">
      <c r="A103" s="220" t="s">
        <v>336</v>
      </c>
      <c r="B103" s="48">
        <v>108</v>
      </c>
      <c r="C103" s="48">
        <v>122.95</v>
      </c>
      <c r="D103" s="209"/>
      <c r="E103" s="221"/>
    </row>
    <row r="104" spans="1:5" ht="19.5" customHeight="1">
      <c r="A104" s="220" t="s">
        <v>337</v>
      </c>
      <c r="B104" s="48">
        <v>674</v>
      </c>
      <c r="C104" s="48">
        <v>673.9</v>
      </c>
      <c r="D104" s="209"/>
      <c r="E104" s="221"/>
    </row>
    <row r="105" spans="1:5" ht="19.5" customHeight="1">
      <c r="A105" s="218" t="s">
        <v>28</v>
      </c>
      <c r="B105" s="42">
        <f>SUM(B106:B113)</f>
        <v>22025</v>
      </c>
      <c r="C105" s="42">
        <f>SUM(C106:C113)</f>
        <v>19871</v>
      </c>
      <c r="D105" s="209"/>
      <c r="E105" s="221"/>
    </row>
    <row r="106" spans="1:5" ht="19.5" customHeight="1">
      <c r="A106" s="220" t="s">
        <v>308</v>
      </c>
      <c r="B106" s="48">
        <v>14586</v>
      </c>
      <c r="C106" s="48">
        <v>15216</v>
      </c>
      <c r="D106" s="209"/>
      <c r="E106" s="224" t="s">
        <v>466</v>
      </c>
    </row>
    <row r="107" spans="1:5" ht="19.5" customHeight="1">
      <c r="A107" s="220" t="s">
        <v>309</v>
      </c>
      <c r="B107" s="210">
        <v>6368</v>
      </c>
      <c r="C107" s="210">
        <v>3534</v>
      </c>
      <c r="D107" s="101"/>
      <c r="E107" s="222"/>
    </row>
    <row r="108" spans="1:5" ht="19.5" customHeight="1">
      <c r="A108" s="220" t="s">
        <v>338</v>
      </c>
      <c r="B108" s="42">
        <v>380</v>
      </c>
      <c r="C108" s="42">
        <v>380</v>
      </c>
      <c r="D108" s="101"/>
      <c r="E108" s="219"/>
    </row>
    <row r="109" spans="1:5" ht="19.5" customHeight="1">
      <c r="A109" s="220" t="s">
        <v>339</v>
      </c>
      <c r="B109" s="48">
        <v>20</v>
      </c>
      <c r="C109" s="48">
        <v>20</v>
      </c>
      <c r="D109" s="209"/>
      <c r="E109" s="221"/>
    </row>
    <row r="110" spans="1:5" ht="19.5" customHeight="1">
      <c r="A110" s="220" t="s">
        <v>340</v>
      </c>
      <c r="B110" s="48">
        <v>30</v>
      </c>
      <c r="C110" s="48">
        <v>30</v>
      </c>
      <c r="D110" s="209"/>
      <c r="E110" s="221"/>
    </row>
    <row r="111" spans="1:5" ht="19.5" customHeight="1">
      <c r="A111" s="220" t="s">
        <v>341</v>
      </c>
      <c r="B111" s="48">
        <v>10</v>
      </c>
      <c r="C111" s="48">
        <v>10</v>
      </c>
      <c r="D111" s="209"/>
      <c r="E111" s="221"/>
    </row>
    <row r="112" spans="1:5" ht="19.5" customHeight="1">
      <c r="A112" s="220" t="s">
        <v>342</v>
      </c>
      <c r="B112" s="48">
        <v>629</v>
      </c>
      <c r="C112" s="48">
        <v>679</v>
      </c>
      <c r="D112" s="209"/>
      <c r="E112" s="221"/>
    </row>
    <row r="113" spans="1:5" ht="19.5" customHeight="1">
      <c r="A113" s="220" t="s">
        <v>30</v>
      </c>
      <c r="B113" s="212">
        <v>2</v>
      </c>
      <c r="C113" s="212">
        <v>2</v>
      </c>
      <c r="D113" s="101"/>
      <c r="E113" s="222"/>
    </row>
    <row r="114" spans="1:5" ht="19.5" customHeight="1">
      <c r="A114" s="218" t="s">
        <v>31</v>
      </c>
      <c r="B114" s="42">
        <f>SUM(B115:B116)</f>
        <v>1741</v>
      </c>
      <c r="C114" s="42">
        <f>SUM(C115:C116)</f>
        <v>0</v>
      </c>
      <c r="D114" s="101"/>
      <c r="E114" s="219"/>
    </row>
    <row r="115" spans="1:5" ht="19.5" customHeight="1">
      <c r="A115" s="220" t="s">
        <v>308</v>
      </c>
      <c r="B115" s="48">
        <v>1707</v>
      </c>
      <c r="C115" s="48"/>
      <c r="D115" s="209"/>
      <c r="E115" s="221"/>
    </row>
    <row r="116" spans="1:5" ht="19.5" customHeight="1">
      <c r="A116" s="220" t="s">
        <v>309</v>
      </c>
      <c r="B116" s="48">
        <v>34</v>
      </c>
      <c r="C116" s="48"/>
      <c r="D116" s="209"/>
      <c r="E116" s="221"/>
    </row>
    <row r="117" spans="1:5" ht="19.5" customHeight="1">
      <c r="A117" s="218" t="s">
        <v>32</v>
      </c>
      <c r="B117" s="42">
        <f>SUM(B118:B120)</f>
        <v>2796</v>
      </c>
      <c r="C117" s="42">
        <f>SUM(C118:C120)</f>
        <v>0</v>
      </c>
      <c r="D117" s="209"/>
      <c r="E117" s="221"/>
    </row>
    <row r="118" spans="1:5" ht="19.5" customHeight="1">
      <c r="A118" s="220" t="s">
        <v>308</v>
      </c>
      <c r="B118" s="48">
        <v>2284</v>
      </c>
      <c r="C118" s="48"/>
      <c r="D118" s="209"/>
      <c r="E118" s="221"/>
    </row>
    <row r="119" spans="1:5" ht="19.5" customHeight="1">
      <c r="A119" s="220" t="s">
        <v>309</v>
      </c>
      <c r="B119" s="212">
        <v>12</v>
      </c>
      <c r="C119" s="210"/>
      <c r="D119" s="101"/>
      <c r="E119" s="222"/>
    </row>
    <row r="120" spans="1:5" ht="19.5" customHeight="1">
      <c r="A120" s="220" t="s">
        <v>343</v>
      </c>
      <c r="B120" s="6">
        <v>500</v>
      </c>
      <c r="C120" s="42"/>
      <c r="D120" s="101"/>
      <c r="E120" s="219"/>
    </row>
    <row r="121" spans="1:5" ht="19.5" customHeight="1">
      <c r="A121" s="218" t="s">
        <v>33</v>
      </c>
      <c r="B121" s="42">
        <f>SUM(B122:B127)</f>
        <v>1587</v>
      </c>
      <c r="C121" s="42">
        <f>SUM(C122:C127)</f>
        <v>1584.1399999999999</v>
      </c>
      <c r="D121" s="209"/>
      <c r="E121" s="221"/>
    </row>
    <row r="122" spans="1:5" ht="19.5" customHeight="1">
      <c r="A122" s="220" t="s">
        <v>308</v>
      </c>
      <c r="B122" s="6">
        <v>946</v>
      </c>
      <c r="C122" s="6">
        <v>895</v>
      </c>
      <c r="D122" s="209"/>
      <c r="E122" s="224" t="s">
        <v>466</v>
      </c>
    </row>
    <row r="123" spans="1:5" ht="19.5" customHeight="1">
      <c r="A123" s="220" t="s">
        <v>309</v>
      </c>
      <c r="B123" s="6">
        <v>194</v>
      </c>
      <c r="C123" s="6">
        <v>362.7</v>
      </c>
      <c r="D123" s="209"/>
      <c r="E123" s="221"/>
    </row>
    <row r="124" spans="1:5" ht="19.5" customHeight="1">
      <c r="A124" s="220" t="s">
        <v>34</v>
      </c>
      <c r="B124" s="6">
        <v>314</v>
      </c>
      <c r="C124" s="6">
        <v>178.09</v>
      </c>
      <c r="D124" s="209"/>
      <c r="E124" s="221"/>
    </row>
    <row r="125" spans="1:5" ht="19.5" customHeight="1">
      <c r="A125" s="220" t="s">
        <v>344</v>
      </c>
      <c r="B125" s="212">
        <v>34</v>
      </c>
      <c r="C125" s="212">
        <v>34</v>
      </c>
      <c r="D125" s="101"/>
      <c r="E125" s="222"/>
    </row>
    <row r="126" spans="1:5" ht="19.5" customHeight="1">
      <c r="A126" s="220" t="s">
        <v>440</v>
      </c>
      <c r="B126" s="6"/>
      <c r="C126" s="6">
        <v>8</v>
      </c>
      <c r="D126" s="101"/>
      <c r="E126" s="219"/>
    </row>
    <row r="127" spans="1:5" ht="19.5" customHeight="1">
      <c r="A127" s="220" t="s">
        <v>314</v>
      </c>
      <c r="B127" s="48">
        <v>99</v>
      </c>
      <c r="C127" s="48">
        <v>106.35</v>
      </c>
      <c r="D127" s="209"/>
      <c r="E127" s="221"/>
    </row>
    <row r="128" spans="1:5" ht="19.5" customHeight="1">
      <c r="A128" s="216" t="s">
        <v>389</v>
      </c>
      <c r="B128" s="43">
        <f>B129+B132+B138+B140+B142+B144+B147+B152</f>
        <v>119720</v>
      </c>
      <c r="C128" s="43">
        <f>C129+C132+C138+C140+C142+C144+C147+C152</f>
        <v>125744.85</v>
      </c>
      <c r="D128" s="101">
        <f>(C128/B128-1)*100</f>
        <v>5.032450718342796</v>
      </c>
      <c r="E128" s="221"/>
    </row>
    <row r="129" spans="1:5" ht="19.5" customHeight="1">
      <c r="A129" s="218" t="s">
        <v>390</v>
      </c>
      <c r="B129" s="42">
        <f>SUM(B130:B131)</f>
        <v>829</v>
      </c>
      <c r="C129" s="42">
        <f>SUM(C130:C131)</f>
        <v>803.96</v>
      </c>
      <c r="D129" s="209"/>
      <c r="E129" s="221"/>
    </row>
    <row r="130" spans="1:5" ht="19.5" customHeight="1">
      <c r="A130" s="220" t="s">
        <v>308</v>
      </c>
      <c r="B130" s="48">
        <v>751</v>
      </c>
      <c r="C130" s="48">
        <v>803.96</v>
      </c>
      <c r="D130" s="209"/>
      <c r="E130" s="221"/>
    </row>
    <row r="131" spans="1:5" s="151" customFormat="1" ht="19.5" customHeight="1">
      <c r="A131" s="220" t="s">
        <v>309</v>
      </c>
      <c r="B131" s="212">
        <v>78</v>
      </c>
      <c r="C131" s="212"/>
      <c r="D131" s="101"/>
      <c r="E131" s="222"/>
    </row>
    <row r="132" spans="1:5" ht="19.5" customHeight="1">
      <c r="A132" s="218" t="s">
        <v>391</v>
      </c>
      <c r="B132" s="42">
        <f>SUM(B133:B137)</f>
        <v>103896</v>
      </c>
      <c r="C132" s="42">
        <f>SUM(C133:C137)</f>
        <v>118953.20999999999</v>
      </c>
      <c r="D132" s="101"/>
      <c r="E132" s="219"/>
    </row>
    <row r="133" spans="1:5" ht="19.5" customHeight="1">
      <c r="A133" s="220" t="s">
        <v>345</v>
      </c>
      <c r="B133" s="48">
        <v>4797</v>
      </c>
      <c r="C133" s="48">
        <v>3846.84</v>
      </c>
      <c r="D133" s="209"/>
      <c r="E133" s="221"/>
    </row>
    <row r="134" spans="1:5" ht="19.5" customHeight="1">
      <c r="A134" s="220" t="s">
        <v>346</v>
      </c>
      <c r="B134" s="48">
        <v>44321</v>
      </c>
      <c r="C134" s="48">
        <v>49164.89</v>
      </c>
      <c r="D134" s="209"/>
      <c r="E134" s="221"/>
    </row>
    <row r="135" spans="1:5" ht="19.5" customHeight="1">
      <c r="A135" s="220" t="s">
        <v>347</v>
      </c>
      <c r="B135" s="48">
        <v>32383</v>
      </c>
      <c r="C135" s="48">
        <v>36066.34</v>
      </c>
      <c r="D135" s="209"/>
      <c r="E135" s="221"/>
    </row>
    <row r="136" spans="1:5" ht="19.5" customHeight="1">
      <c r="A136" s="220" t="s">
        <v>348</v>
      </c>
      <c r="B136" s="48">
        <v>21106</v>
      </c>
      <c r="C136" s="48">
        <v>23753.08</v>
      </c>
      <c r="D136" s="209"/>
      <c r="E136" s="221"/>
    </row>
    <row r="137" spans="1:5" ht="19.5" customHeight="1">
      <c r="A137" s="220" t="s">
        <v>349</v>
      </c>
      <c r="B137" s="212">
        <v>1289</v>
      </c>
      <c r="C137" s="212">
        <v>6122.06</v>
      </c>
      <c r="D137" s="101"/>
      <c r="E137" s="222"/>
    </row>
    <row r="138" spans="1:5" ht="19.5" customHeight="1">
      <c r="A138" s="218" t="s">
        <v>35</v>
      </c>
      <c r="B138" s="42">
        <f>SUM(B139:B139)</f>
        <v>3407</v>
      </c>
      <c r="C138" s="42">
        <f>SUM(C139:C139)</f>
        <v>3728.24</v>
      </c>
      <c r="D138" s="101"/>
      <c r="E138" s="219"/>
    </row>
    <row r="139" spans="1:5" ht="19.5" customHeight="1">
      <c r="A139" s="220" t="s">
        <v>350</v>
      </c>
      <c r="B139" s="48">
        <v>3407</v>
      </c>
      <c r="C139" s="48">
        <v>3728.24</v>
      </c>
      <c r="D139" s="209"/>
      <c r="E139" s="221"/>
    </row>
    <row r="140" spans="1:5" ht="19.5" customHeight="1">
      <c r="A140" s="218" t="s">
        <v>441</v>
      </c>
      <c r="B140" s="42">
        <f>SUM(B141:B141)</f>
        <v>109</v>
      </c>
      <c r="C140" s="42">
        <f>SUM(C141:C141)</f>
        <v>96.58</v>
      </c>
      <c r="D140" s="209"/>
      <c r="E140" s="221"/>
    </row>
    <row r="141" spans="1:5" ht="19.5" customHeight="1">
      <c r="A141" s="220" t="s">
        <v>351</v>
      </c>
      <c r="B141" s="48">
        <v>109</v>
      </c>
      <c r="C141" s="48">
        <v>96.58</v>
      </c>
      <c r="D141" s="209"/>
      <c r="E141" s="221"/>
    </row>
    <row r="142" spans="1:5" ht="19.5" customHeight="1">
      <c r="A142" s="218" t="s">
        <v>442</v>
      </c>
      <c r="B142" s="42">
        <f>SUM(B143:B143)</f>
        <v>650</v>
      </c>
      <c r="C142" s="42">
        <f>SUM(C143:C143)</f>
        <v>698.86</v>
      </c>
      <c r="D142" s="209"/>
      <c r="E142" s="221"/>
    </row>
    <row r="143" spans="1:5" ht="19.5" customHeight="1">
      <c r="A143" s="220" t="s">
        <v>352</v>
      </c>
      <c r="B143" s="212">
        <v>650</v>
      </c>
      <c r="C143" s="212">
        <v>698.86</v>
      </c>
      <c r="D143" s="101"/>
      <c r="E143" s="222"/>
    </row>
    <row r="144" spans="1:5" ht="19.5" customHeight="1">
      <c r="A144" s="218" t="s">
        <v>443</v>
      </c>
      <c r="B144" s="42">
        <f>SUM(B145:B146)</f>
        <v>625</v>
      </c>
      <c r="C144" s="42">
        <f>SUM(C145:C146)</f>
        <v>759</v>
      </c>
      <c r="D144" s="101"/>
      <c r="E144" s="219"/>
    </row>
    <row r="145" spans="1:5" ht="19.5" customHeight="1">
      <c r="A145" s="220" t="s">
        <v>353</v>
      </c>
      <c r="B145" s="48">
        <v>615</v>
      </c>
      <c r="C145" s="48">
        <v>739</v>
      </c>
      <c r="D145" s="209"/>
      <c r="E145" s="221"/>
    </row>
    <row r="146" spans="1:5" ht="19.5" customHeight="1">
      <c r="A146" s="220" t="s">
        <v>354</v>
      </c>
      <c r="B146" s="48">
        <v>10</v>
      </c>
      <c r="C146" s="48">
        <v>20</v>
      </c>
      <c r="D146" s="209"/>
      <c r="E146" s="221"/>
    </row>
    <row r="147" spans="1:5" ht="19.5" customHeight="1">
      <c r="A147" s="218" t="s">
        <v>444</v>
      </c>
      <c r="B147" s="42">
        <f>SUM(B148:B151)</f>
        <v>8100</v>
      </c>
      <c r="C147" s="42">
        <f>SUM(C148:C151)</f>
        <v>705</v>
      </c>
      <c r="D147" s="209"/>
      <c r="E147" s="221"/>
    </row>
    <row r="148" spans="1:5" ht="19.5" customHeight="1">
      <c r="A148" s="220" t="s">
        <v>355</v>
      </c>
      <c r="B148" s="48">
        <v>3060</v>
      </c>
      <c r="C148" s="48">
        <v>100</v>
      </c>
      <c r="D148" s="209"/>
      <c r="E148" s="221"/>
    </row>
    <row r="149" spans="1:5" ht="19.5" customHeight="1">
      <c r="A149" s="220" t="s">
        <v>356</v>
      </c>
      <c r="B149" s="212">
        <v>2022</v>
      </c>
      <c r="C149" s="212">
        <v>605</v>
      </c>
      <c r="D149" s="101"/>
      <c r="E149" s="222"/>
    </row>
    <row r="150" spans="1:5" ht="19.5" customHeight="1">
      <c r="A150" s="220" t="s">
        <v>357</v>
      </c>
      <c r="B150" s="6">
        <v>420</v>
      </c>
      <c r="C150" s="42"/>
      <c r="D150" s="101"/>
      <c r="E150" s="219"/>
    </row>
    <row r="151" spans="1:5" ht="19.5" customHeight="1">
      <c r="A151" s="220" t="s">
        <v>358</v>
      </c>
      <c r="B151" s="48">
        <v>2598</v>
      </c>
      <c r="C151" s="48"/>
      <c r="D151" s="209"/>
      <c r="E151" s="221"/>
    </row>
    <row r="152" spans="1:5" ht="19.5" customHeight="1">
      <c r="A152" s="218" t="s">
        <v>445</v>
      </c>
      <c r="B152" s="48">
        <f>B153</f>
        <v>2104</v>
      </c>
      <c r="C152" s="48">
        <f>C153</f>
        <v>0</v>
      </c>
      <c r="D152" s="209"/>
      <c r="E152" s="221"/>
    </row>
    <row r="153" spans="1:5" ht="19.5" customHeight="1">
      <c r="A153" s="220" t="s">
        <v>359</v>
      </c>
      <c r="B153" s="48">
        <v>2104</v>
      </c>
      <c r="C153" s="48"/>
      <c r="D153" s="209"/>
      <c r="E153" s="221"/>
    </row>
    <row r="154" spans="1:5" ht="19.5" customHeight="1">
      <c r="A154" s="216" t="s">
        <v>36</v>
      </c>
      <c r="B154" s="43">
        <f>B155+B158+B161+B166</f>
        <v>9319</v>
      </c>
      <c r="C154" s="43">
        <f>C155+C158+C161+C166</f>
        <v>9845.19</v>
      </c>
      <c r="D154" s="102">
        <f>(C154/B154-1)*100</f>
        <v>5.646421289837966</v>
      </c>
      <c r="E154" s="221"/>
    </row>
    <row r="155" spans="1:5" ht="19.5" customHeight="1">
      <c r="A155" s="218" t="s">
        <v>37</v>
      </c>
      <c r="B155" s="210">
        <f>SUM(B156:B157)</f>
        <v>308</v>
      </c>
      <c r="C155" s="210">
        <f>SUM(C156:C157)</f>
        <v>272.32</v>
      </c>
      <c r="D155" s="101"/>
      <c r="E155" s="222"/>
    </row>
    <row r="156" spans="1:5" ht="19.5" customHeight="1">
      <c r="A156" s="220" t="s">
        <v>308</v>
      </c>
      <c r="B156" s="6">
        <v>150</v>
      </c>
      <c r="C156" s="6">
        <v>148</v>
      </c>
      <c r="D156" s="101"/>
      <c r="E156" s="224" t="s">
        <v>466</v>
      </c>
    </row>
    <row r="157" spans="1:5" ht="19.5" customHeight="1">
      <c r="A157" s="220" t="s">
        <v>360</v>
      </c>
      <c r="B157" s="48">
        <v>158</v>
      </c>
      <c r="C157" s="48">
        <v>124.32</v>
      </c>
      <c r="D157" s="209"/>
      <c r="E157" s="221"/>
    </row>
    <row r="158" spans="1:5" ht="19.5" customHeight="1">
      <c r="A158" s="218" t="s">
        <v>38</v>
      </c>
      <c r="B158" s="42">
        <f>SUM(B159:B160)</f>
        <v>3326</v>
      </c>
      <c r="C158" s="42">
        <f>SUM(C159:C160)</f>
        <v>3300</v>
      </c>
      <c r="D158" s="209"/>
      <c r="E158" s="221"/>
    </row>
    <row r="159" spans="1:5" ht="19.5" customHeight="1">
      <c r="A159" s="220" t="s">
        <v>39</v>
      </c>
      <c r="B159" s="48">
        <v>89</v>
      </c>
      <c r="C159" s="48"/>
      <c r="D159" s="209"/>
      <c r="E159" s="221"/>
    </row>
    <row r="160" spans="1:5" ht="19.5" customHeight="1">
      <c r="A160" s="220" t="s">
        <v>361</v>
      </c>
      <c r="B160" s="48">
        <v>3237</v>
      </c>
      <c r="C160" s="48">
        <v>3300</v>
      </c>
      <c r="D160" s="209"/>
      <c r="E160" s="221"/>
    </row>
    <row r="161" spans="1:5" ht="19.5" customHeight="1">
      <c r="A161" s="218" t="s">
        <v>446</v>
      </c>
      <c r="B161" s="210">
        <f>SUM(B162:B165)</f>
        <v>185</v>
      </c>
      <c r="C161" s="210">
        <f>SUM(C162:C165)</f>
        <v>172.87</v>
      </c>
      <c r="D161" s="101"/>
      <c r="E161" s="222"/>
    </row>
    <row r="162" spans="1:5" ht="19.5" customHeight="1">
      <c r="A162" s="220" t="s">
        <v>362</v>
      </c>
      <c r="B162" s="6">
        <v>95</v>
      </c>
      <c r="C162" s="6">
        <v>82.87</v>
      </c>
      <c r="D162" s="101"/>
      <c r="E162" s="219"/>
    </row>
    <row r="163" spans="1:5" ht="19.5" customHeight="1">
      <c r="A163" s="220" t="s">
        <v>363</v>
      </c>
      <c r="B163" s="48">
        <v>81</v>
      </c>
      <c r="C163" s="48">
        <v>81</v>
      </c>
      <c r="D163" s="209"/>
      <c r="E163" s="221"/>
    </row>
    <row r="164" spans="1:5" ht="19.5" customHeight="1">
      <c r="A164" s="220" t="s">
        <v>364</v>
      </c>
      <c r="B164" s="48">
        <v>5</v>
      </c>
      <c r="C164" s="48">
        <v>5</v>
      </c>
      <c r="D164" s="209"/>
      <c r="E164" s="221"/>
    </row>
    <row r="165" spans="1:5" ht="19.5" customHeight="1">
      <c r="A165" s="220" t="s">
        <v>365</v>
      </c>
      <c r="B165" s="48">
        <v>4</v>
      </c>
      <c r="C165" s="48">
        <v>4</v>
      </c>
      <c r="D165" s="209"/>
      <c r="E165" s="221"/>
    </row>
    <row r="166" spans="1:5" ht="19.5" customHeight="1">
      <c r="A166" s="218" t="s">
        <v>457</v>
      </c>
      <c r="B166" s="42">
        <f>SUM(B167:B167)</f>
        <v>5500</v>
      </c>
      <c r="C166" s="42">
        <f>SUM(C167:C167)</f>
        <v>6100</v>
      </c>
      <c r="D166" s="101"/>
      <c r="E166" s="219"/>
    </row>
    <row r="167" spans="1:5" ht="19.5" customHeight="1">
      <c r="A167" s="220" t="s">
        <v>366</v>
      </c>
      <c r="B167" s="48">
        <v>5500</v>
      </c>
      <c r="C167" s="48">
        <v>6100</v>
      </c>
      <c r="D167" s="209"/>
      <c r="E167" s="221"/>
    </row>
    <row r="168" spans="1:5" ht="19.5" customHeight="1">
      <c r="A168" s="216" t="s">
        <v>40</v>
      </c>
      <c r="B168" s="43">
        <f>B169+B177+B181+B188</f>
        <v>3043</v>
      </c>
      <c r="C168" s="43">
        <f>C169+C177+C181+C188</f>
        <v>3207.7200000000003</v>
      </c>
      <c r="D168" s="101">
        <f>(C168/B168-1)*100</f>
        <v>5.41307919815972</v>
      </c>
      <c r="E168" s="221"/>
    </row>
    <row r="169" spans="1:5" ht="19.5" customHeight="1">
      <c r="A169" s="218" t="s">
        <v>41</v>
      </c>
      <c r="B169" s="42">
        <f>SUM(B170:B176)</f>
        <v>1340</v>
      </c>
      <c r="C169" s="42">
        <f>SUM(C170:C176)</f>
        <v>1453</v>
      </c>
      <c r="D169" s="209"/>
      <c r="E169" s="221"/>
    </row>
    <row r="170" spans="1:5" ht="19.5" customHeight="1">
      <c r="A170" s="220" t="s">
        <v>308</v>
      </c>
      <c r="B170" s="48">
        <v>553</v>
      </c>
      <c r="C170" s="48">
        <v>648</v>
      </c>
      <c r="D170" s="209"/>
      <c r="E170" s="224" t="s">
        <v>466</v>
      </c>
    </row>
    <row r="171" spans="1:5" ht="19.5" customHeight="1">
      <c r="A171" s="220" t="s">
        <v>360</v>
      </c>
      <c r="B171" s="212">
        <v>501</v>
      </c>
      <c r="C171" s="212"/>
      <c r="D171" s="101"/>
      <c r="E171" s="222"/>
    </row>
    <row r="172" spans="1:5" ht="19.5" customHeight="1">
      <c r="A172" s="220" t="s">
        <v>367</v>
      </c>
      <c r="B172" s="6">
        <v>40</v>
      </c>
      <c r="C172" s="6">
        <v>304</v>
      </c>
      <c r="D172" s="101"/>
      <c r="E172" s="219"/>
    </row>
    <row r="173" spans="1:5" ht="19.5" customHeight="1">
      <c r="A173" s="220" t="s">
        <v>368</v>
      </c>
      <c r="B173" s="48">
        <v>2</v>
      </c>
      <c r="C173" s="48"/>
      <c r="D173" s="209"/>
      <c r="E173" s="221"/>
    </row>
    <row r="174" spans="1:5" ht="19.5" customHeight="1">
      <c r="A174" s="220" t="s">
        <v>369</v>
      </c>
      <c r="B174" s="48">
        <v>164</v>
      </c>
      <c r="C174" s="48">
        <v>272</v>
      </c>
      <c r="D174" s="209"/>
      <c r="E174" s="221"/>
    </row>
    <row r="175" spans="1:5" ht="19.5" customHeight="1">
      <c r="A175" s="220" t="s">
        <v>447</v>
      </c>
      <c r="B175" s="48"/>
      <c r="C175" s="48">
        <v>141</v>
      </c>
      <c r="D175" s="209"/>
      <c r="E175" s="221"/>
    </row>
    <row r="176" spans="1:5" ht="19.5" customHeight="1">
      <c r="A176" s="220" t="s">
        <v>370</v>
      </c>
      <c r="B176" s="48">
        <v>80</v>
      </c>
      <c r="C176" s="48">
        <v>88</v>
      </c>
      <c r="D176" s="209"/>
      <c r="E176" s="221"/>
    </row>
    <row r="177" spans="1:5" ht="19.5" customHeight="1">
      <c r="A177" s="218" t="s">
        <v>42</v>
      </c>
      <c r="B177" s="210">
        <f>SUM(B178:B180)</f>
        <v>166</v>
      </c>
      <c r="C177" s="210">
        <f>SUM(C178:C180)</f>
        <v>252</v>
      </c>
      <c r="D177" s="101"/>
      <c r="E177" s="222"/>
    </row>
    <row r="178" spans="1:5" ht="19.5" customHeight="1">
      <c r="A178" s="220" t="s">
        <v>360</v>
      </c>
      <c r="B178" s="6">
        <v>116</v>
      </c>
      <c r="C178" s="42"/>
      <c r="D178" s="101"/>
      <c r="E178" s="219"/>
    </row>
    <row r="179" spans="1:5" ht="19.5" customHeight="1">
      <c r="A179" s="220" t="s">
        <v>371</v>
      </c>
      <c r="B179" s="48">
        <v>22</v>
      </c>
      <c r="C179" s="48">
        <v>56</v>
      </c>
      <c r="D179" s="209"/>
      <c r="E179" s="221"/>
    </row>
    <row r="180" spans="1:5" ht="19.5" customHeight="1">
      <c r="A180" s="220" t="s">
        <v>372</v>
      </c>
      <c r="B180" s="48">
        <v>28</v>
      </c>
      <c r="C180" s="48">
        <v>196</v>
      </c>
      <c r="D180" s="209"/>
      <c r="E180" s="221"/>
    </row>
    <row r="181" spans="1:5" ht="19.5" customHeight="1">
      <c r="A181" s="218" t="s">
        <v>43</v>
      </c>
      <c r="B181" s="42">
        <f>SUM(B182:B187)</f>
        <v>961</v>
      </c>
      <c r="C181" s="42">
        <f>SUM(C182:C187)</f>
        <v>880.22</v>
      </c>
      <c r="D181" s="209"/>
      <c r="E181" s="221"/>
    </row>
    <row r="182" spans="1:5" ht="19.5" customHeight="1">
      <c r="A182" s="220" t="s">
        <v>308</v>
      </c>
      <c r="B182" s="48">
        <v>311</v>
      </c>
      <c r="C182" s="48">
        <v>279.55</v>
      </c>
      <c r="D182" s="209"/>
      <c r="E182" s="221"/>
    </row>
    <row r="183" spans="1:5" ht="19.5" customHeight="1">
      <c r="A183" s="220" t="s">
        <v>309</v>
      </c>
      <c r="B183" s="210"/>
      <c r="C183" s="210">
        <v>15</v>
      </c>
      <c r="D183" s="101"/>
      <c r="E183" s="222"/>
    </row>
    <row r="184" spans="1:5" ht="19.5" customHeight="1">
      <c r="A184" s="220" t="s">
        <v>360</v>
      </c>
      <c r="B184" s="42">
        <v>294</v>
      </c>
      <c r="C184" s="42"/>
      <c r="D184" s="101"/>
      <c r="E184" s="219"/>
    </row>
    <row r="185" spans="1:5" ht="19.5" customHeight="1">
      <c r="A185" s="220" t="s">
        <v>373</v>
      </c>
      <c r="B185" s="48">
        <v>288</v>
      </c>
      <c r="C185" s="48">
        <v>293.3</v>
      </c>
      <c r="D185" s="209"/>
      <c r="E185" s="221"/>
    </row>
    <row r="186" spans="1:5" ht="19.5" customHeight="1">
      <c r="A186" s="220" t="s">
        <v>374</v>
      </c>
      <c r="B186" s="48">
        <v>68</v>
      </c>
      <c r="C186" s="48">
        <v>168</v>
      </c>
      <c r="D186" s="209"/>
      <c r="E186" s="221"/>
    </row>
    <row r="187" spans="1:5" ht="19.5" customHeight="1">
      <c r="A187" s="220" t="s">
        <v>375</v>
      </c>
      <c r="B187" s="48"/>
      <c r="C187" s="48">
        <v>124.37</v>
      </c>
      <c r="D187" s="209"/>
      <c r="E187" s="221"/>
    </row>
    <row r="188" spans="1:5" ht="19.5" customHeight="1">
      <c r="A188" s="218" t="s">
        <v>44</v>
      </c>
      <c r="B188" s="42">
        <f>SUM(B189:B191)</f>
        <v>576</v>
      </c>
      <c r="C188" s="42">
        <f>SUM(C189:C191)</f>
        <v>622.5</v>
      </c>
      <c r="D188" s="209"/>
      <c r="E188" s="221"/>
    </row>
    <row r="189" spans="1:5" ht="19.5" customHeight="1">
      <c r="A189" s="220" t="s">
        <v>308</v>
      </c>
      <c r="B189" s="212">
        <v>243</v>
      </c>
      <c r="C189" s="212">
        <v>239.14</v>
      </c>
      <c r="D189" s="101"/>
      <c r="E189" s="222"/>
    </row>
    <row r="190" spans="1:5" ht="19.5" customHeight="1">
      <c r="A190" s="220" t="s">
        <v>309</v>
      </c>
      <c r="B190" s="6">
        <v>133</v>
      </c>
      <c r="C190" s="6">
        <v>383.36</v>
      </c>
      <c r="D190" s="101"/>
      <c r="E190" s="219"/>
    </row>
    <row r="191" spans="1:5" ht="19.5" customHeight="1">
      <c r="A191" s="220" t="s">
        <v>376</v>
      </c>
      <c r="B191" s="48">
        <v>200</v>
      </c>
      <c r="C191" s="48"/>
      <c r="D191" s="209"/>
      <c r="E191" s="221"/>
    </row>
    <row r="192" spans="1:5" ht="19.5" customHeight="1">
      <c r="A192" s="216" t="s">
        <v>45</v>
      </c>
      <c r="B192" s="43">
        <f>B193+B200+B204+B211+B215+B217+B223+B226+B231+B229</f>
        <v>32750</v>
      </c>
      <c r="C192" s="43">
        <f>C193+C200+C204+C211+C215+C217+C223+C226+C231+C229</f>
        <v>58786.40000000001</v>
      </c>
      <c r="D192" s="102">
        <f>(C192/B192-1)*100</f>
        <v>79.5004580152672</v>
      </c>
      <c r="E192" s="221"/>
    </row>
    <row r="193" spans="1:5" ht="19.5" customHeight="1">
      <c r="A193" s="218" t="s">
        <v>46</v>
      </c>
      <c r="B193" s="42">
        <f>SUM(B194:B199)</f>
        <v>1303</v>
      </c>
      <c r="C193" s="42">
        <f>SUM(C194:C199)</f>
        <v>1466.6100000000001</v>
      </c>
      <c r="D193" s="209"/>
      <c r="E193" s="221"/>
    </row>
    <row r="194" spans="1:5" ht="19.5" customHeight="1">
      <c r="A194" s="220" t="s">
        <v>308</v>
      </c>
      <c r="B194" s="48">
        <v>319</v>
      </c>
      <c r="C194" s="48">
        <v>1131.91</v>
      </c>
      <c r="D194" s="209"/>
      <c r="E194" s="221"/>
    </row>
    <row r="195" spans="1:5" ht="19.5" customHeight="1">
      <c r="A195" s="220" t="s">
        <v>309</v>
      </c>
      <c r="B195" s="212">
        <v>199</v>
      </c>
      <c r="C195" s="212">
        <v>47</v>
      </c>
      <c r="D195" s="101"/>
      <c r="E195" s="222"/>
    </row>
    <row r="196" spans="1:5" ht="19.5" customHeight="1">
      <c r="A196" s="220" t="s">
        <v>47</v>
      </c>
      <c r="B196" s="6">
        <v>10</v>
      </c>
      <c r="C196" s="6">
        <v>10</v>
      </c>
      <c r="D196" s="101"/>
      <c r="E196" s="219"/>
    </row>
    <row r="197" spans="1:5" ht="19.5" customHeight="1">
      <c r="A197" s="220" t="s">
        <v>377</v>
      </c>
      <c r="B197" s="48">
        <v>91</v>
      </c>
      <c r="C197" s="48"/>
      <c r="D197" s="209"/>
      <c r="E197" s="221"/>
    </row>
    <row r="198" spans="1:5" ht="19.5" customHeight="1">
      <c r="A198" s="220" t="s">
        <v>29</v>
      </c>
      <c r="B198" s="48"/>
      <c r="C198" s="48">
        <v>30.7</v>
      </c>
      <c r="D198" s="209"/>
      <c r="E198" s="221"/>
    </row>
    <row r="199" spans="1:5" ht="19.5" customHeight="1">
      <c r="A199" s="220" t="s">
        <v>378</v>
      </c>
      <c r="B199" s="48">
        <v>684</v>
      </c>
      <c r="C199" s="48">
        <v>247</v>
      </c>
      <c r="D199" s="209"/>
      <c r="E199" s="221"/>
    </row>
    <row r="200" spans="1:5" ht="19.5" customHeight="1">
      <c r="A200" s="218" t="s">
        <v>48</v>
      </c>
      <c r="B200" s="42">
        <f>SUM(B201:B203)</f>
        <v>739</v>
      </c>
      <c r="C200" s="42">
        <f>SUM(C201:C203)</f>
        <v>823.55</v>
      </c>
      <c r="D200" s="209"/>
      <c r="E200" s="221"/>
    </row>
    <row r="201" spans="1:5" ht="19.5" customHeight="1">
      <c r="A201" s="220" t="s">
        <v>308</v>
      </c>
      <c r="B201" s="212">
        <v>563</v>
      </c>
      <c r="C201" s="212">
        <v>508.75</v>
      </c>
      <c r="D201" s="101"/>
      <c r="E201" s="222"/>
    </row>
    <row r="202" spans="1:5" ht="19.5" customHeight="1">
      <c r="A202" s="220" t="s">
        <v>309</v>
      </c>
      <c r="B202" s="6">
        <v>84</v>
      </c>
      <c r="C202" s="6">
        <v>93</v>
      </c>
      <c r="D202" s="101"/>
      <c r="E202" s="219"/>
    </row>
    <row r="203" spans="1:5" s="152" customFormat="1" ht="19.5" customHeight="1">
      <c r="A203" s="220" t="s">
        <v>379</v>
      </c>
      <c r="B203" s="48">
        <v>92</v>
      </c>
      <c r="C203" s="48">
        <v>221.8</v>
      </c>
      <c r="D203" s="209"/>
      <c r="E203" s="221"/>
    </row>
    <row r="204" spans="1:5" ht="19.5" customHeight="1">
      <c r="A204" s="218" t="s">
        <v>49</v>
      </c>
      <c r="B204" s="210">
        <f>SUM(B205:B208)</f>
        <v>11337</v>
      </c>
      <c r="C204" s="210">
        <f>SUM(C205:C210)</f>
        <v>33806.07000000001</v>
      </c>
      <c r="D204" s="101"/>
      <c r="E204" s="222"/>
    </row>
    <row r="205" spans="1:5" ht="19.5" customHeight="1">
      <c r="A205" s="220" t="s">
        <v>380</v>
      </c>
      <c r="B205" s="42"/>
      <c r="C205" s="6">
        <v>10</v>
      </c>
      <c r="D205" s="101"/>
      <c r="E205" s="219"/>
    </row>
    <row r="206" spans="1:5" ht="19.5" customHeight="1">
      <c r="A206" s="220" t="s">
        <v>381</v>
      </c>
      <c r="B206" s="48">
        <v>8</v>
      </c>
      <c r="C206" s="6">
        <v>36.99</v>
      </c>
      <c r="D206" s="209"/>
      <c r="E206" s="221"/>
    </row>
    <row r="207" spans="1:5" ht="19.5" customHeight="1">
      <c r="A207" s="220" t="s">
        <v>448</v>
      </c>
      <c r="B207" s="48">
        <v>10000</v>
      </c>
      <c r="C207" s="6">
        <v>32157</v>
      </c>
      <c r="D207" s="209"/>
      <c r="E207" s="221"/>
    </row>
    <row r="208" spans="1:5" ht="19.5" customHeight="1">
      <c r="A208" s="220" t="s">
        <v>50</v>
      </c>
      <c r="B208" s="48">
        <v>1329</v>
      </c>
      <c r="C208" s="6">
        <v>1503</v>
      </c>
      <c r="D208" s="209"/>
      <c r="E208" s="221"/>
    </row>
    <row r="209" spans="1:5" ht="19.5" customHeight="1">
      <c r="A209" s="220" t="s">
        <v>449</v>
      </c>
      <c r="B209" s="48"/>
      <c r="C209" s="6">
        <v>35</v>
      </c>
      <c r="D209" s="209"/>
      <c r="E209" s="221"/>
    </row>
    <row r="210" spans="1:5" ht="19.5" customHeight="1">
      <c r="A210" s="220" t="s">
        <v>450</v>
      </c>
      <c r="B210" s="210"/>
      <c r="C210" s="212">
        <v>64.08</v>
      </c>
      <c r="D210" s="101"/>
      <c r="E210" s="222"/>
    </row>
    <row r="211" spans="1:5" ht="19.5" customHeight="1">
      <c r="A211" s="218" t="s">
        <v>51</v>
      </c>
      <c r="B211" s="42">
        <f>SUM(B212:B214)</f>
        <v>3400</v>
      </c>
      <c r="C211" s="42">
        <f>SUM(C212:C214)</f>
        <v>3363</v>
      </c>
      <c r="D211" s="101"/>
      <c r="E211" s="219"/>
    </row>
    <row r="212" spans="1:5" ht="19.5" customHeight="1">
      <c r="A212" s="220" t="s">
        <v>382</v>
      </c>
      <c r="B212" s="48">
        <v>1000</v>
      </c>
      <c r="C212" s="48"/>
      <c r="D212" s="209"/>
      <c r="E212" s="221"/>
    </row>
    <row r="213" spans="1:5" ht="19.5" customHeight="1">
      <c r="A213" s="220" t="s">
        <v>383</v>
      </c>
      <c r="B213" s="48">
        <v>1870</v>
      </c>
      <c r="C213" s="48">
        <v>1936</v>
      </c>
      <c r="D213" s="209"/>
      <c r="E213" s="221"/>
    </row>
    <row r="214" spans="1:5" ht="19.5" customHeight="1">
      <c r="A214" s="220" t="s">
        <v>384</v>
      </c>
      <c r="B214" s="48">
        <v>530</v>
      </c>
      <c r="C214" s="48">
        <v>1427</v>
      </c>
      <c r="D214" s="209"/>
      <c r="E214" s="221"/>
    </row>
    <row r="215" spans="1:5" ht="19.5" customHeight="1">
      <c r="A215" s="218" t="s">
        <v>52</v>
      </c>
      <c r="B215" s="42">
        <f>SUM(B216:B216)</f>
        <v>1470</v>
      </c>
      <c r="C215" s="42">
        <f>SUM(C216:C216)</f>
        <v>2083</v>
      </c>
      <c r="D215" s="209"/>
      <c r="E215" s="221"/>
    </row>
    <row r="216" spans="1:5" ht="19.5" customHeight="1">
      <c r="A216" s="220" t="s">
        <v>385</v>
      </c>
      <c r="B216" s="212">
        <v>1470</v>
      </c>
      <c r="C216" s="212">
        <v>2083</v>
      </c>
      <c r="D216" s="101"/>
      <c r="E216" s="222"/>
    </row>
    <row r="217" spans="1:5" ht="19.5" customHeight="1">
      <c r="A217" s="218" t="s">
        <v>53</v>
      </c>
      <c r="B217" s="42">
        <f>SUM(B218:B222)</f>
        <v>649</v>
      </c>
      <c r="C217" s="42">
        <f>SUM(C218:C222)</f>
        <v>943.18</v>
      </c>
      <c r="D217" s="101"/>
      <c r="E217" s="219"/>
    </row>
    <row r="218" spans="1:5" ht="19.5" customHeight="1">
      <c r="A218" s="220" t="s">
        <v>308</v>
      </c>
      <c r="B218" s="48">
        <v>106</v>
      </c>
      <c r="C218" s="48">
        <v>102.72</v>
      </c>
      <c r="D218" s="209"/>
      <c r="E218" s="221"/>
    </row>
    <row r="219" spans="1:5" ht="19.5" customHeight="1">
      <c r="A219" s="220" t="s">
        <v>54</v>
      </c>
      <c r="B219" s="48">
        <v>40</v>
      </c>
      <c r="C219" s="48">
        <v>115</v>
      </c>
      <c r="D219" s="209"/>
      <c r="E219" s="221"/>
    </row>
    <row r="220" spans="1:5" ht="19.5" customHeight="1">
      <c r="A220" s="220" t="s">
        <v>55</v>
      </c>
      <c r="B220" s="48"/>
      <c r="C220" s="48">
        <v>465.46</v>
      </c>
      <c r="D220" s="209"/>
      <c r="E220" s="221"/>
    </row>
    <row r="221" spans="1:5" ht="19.5" customHeight="1">
      <c r="A221" s="220" t="s">
        <v>451</v>
      </c>
      <c r="B221" s="48"/>
      <c r="C221" s="48">
        <v>210</v>
      </c>
      <c r="D221" s="209"/>
      <c r="E221" s="221"/>
    </row>
    <row r="222" spans="1:5" ht="19.5" customHeight="1">
      <c r="A222" s="220" t="s">
        <v>386</v>
      </c>
      <c r="B222" s="212">
        <v>503</v>
      </c>
      <c r="C222" s="212">
        <v>50</v>
      </c>
      <c r="D222" s="101"/>
      <c r="E222" s="222"/>
    </row>
    <row r="223" spans="1:5" ht="19.5" customHeight="1">
      <c r="A223" s="218" t="s">
        <v>56</v>
      </c>
      <c r="B223" s="42">
        <f>SUM(B224:B225)</f>
        <v>52</v>
      </c>
      <c r="C223" s="42">
        <f>SUM(C224:C225)</f>
        <v>50.99</v>
      </c>
      <c r="D223" s="101"/>
      <c r="E223" s="219"/>
    </row>
    <row r="224" spans="1:5" ht="19.5" customHeight="1">
      <c r="A224" s="220" t="s">
        <v>308</v>
      </c>
      <c r="B224" s="48">
        <v>44</v>
      </c>
      <c r="C224" s="48">
        <v>40.99</v>
      </c>
      <c r="D224" s="209"/>
      <c r="E224" s="221"/>
    </row>
    <row r="225" spans="1:5" ht="19.5" customHeight="1">
      <c r="A225" s="220" t="s">
        <v>309</v>
      </c>
      <c r="B225" s="48">
        <v>8</v>
      </c>
      <c r="C225" s="48">
        <v>10</v>
      </c>
      <c r="D225" s="209"/>
      <c r="E225" s="221"/>
    </row>
    <row r="226" spans="1:5" ht="19.5" customHeight="1">
      <c r="A226" s="218" t="s">
        <v>57</v>
      </c>
      <c r="B226" s="42">
        <f>SUM(B227:B228)</f>
        <v>2400</v>
      </c>
      <c r="C226" s="42">
        <f>SUM(C227:C228)</f>
        <v>2600</v>
      </c>
      <c r="D226" s="209"/>
      <c r="E226" s="221"/>
    </row>
    <row r="227" spans="1:5" ht="19.5" customHeight="1">
      <c r="A227" s="220" t="s">
        <v>58</v>
      </c>
      <c r="B227" s="6">
        <v>100</v>
      </c>
      <c r="C227" s="6">
        <v>100</v>
      </c>
      <c r="D227" s="209"/>
      <c r="E227" s="221"/>
    </row>
    <row r="228" spans="1:5" ht="19.5" customHeight="1">
      <c r="A228" s="220" t="s">
        <v>59</v>
      </c>
      <c r="B228" s="212">
        <v>2300</v>
      </c>
      <c r="C228" s="212">
        <v>2500</v>
      </c>
      <c r="D228" s="101"/>
      <c r="E228" s="222"/>
    </row>
    <row r="229" spans="1:5" ht="19.5" customHeight="1">
      <c r="A229" s="218" t="s">
        <v>452</v>
      </c>
      <c r="B229" s="42">
        <f>B230</f>
        <v>10700</v>
      </c>
      <c r="C229" s="42">
        <f>C230</f>
        <v>12313</v>
      </c>
      <c r="D229" s="101"/>
      <c r="E229" s="219"/>
    </row>
    <row r="230" spans="1:5" ht="19.5" customHeight="1">
      <c r="A230" s="225" t="s">
        <v>453</v>
      </c>
      <c r="B230" s="48">
        <v>10700</v>
      </c>
      <c r="C230" s="48">
        <v>12313</v>
      </c>
      <c r="D230" s="209"/>
      <c r="E230" s="221"/>
    </row>
    <row r="231" spans="1:5" ht="19.5" customHeight="1">
      <c r="A231" s="218" t="s">
        <v>60</v>
      </c>
      <c r="B231" s="42">
        <f>SUM(B232)</f>
        <v>700</v>
      </c>
      <c r="C231" s="42">
        <f>SUM(C232)</f>
        <v>1337</v>
      </c>
      <c r="D231" s="209"/>
      <c r="E231" s="221"/>
    </row>
    <row r="232" spans="1:5" ht="19.5" customHeight="1">
      <c r="A232" s="220" t="s">
        <v>61</v>
      </c>
      <c r="B232" s="48">
        <v>700</v>
      </c>
      <c r="C232" s="48">
        <v>1337</v>
      </c>
      <c r="D232" s="209"/>
      <c r="E232" s="224" t="s">
        <v>466</v>
      </c>
    </row>
    <row r="233" spans="1:5" ht="19.5" customHeight="1">
      <c r="A233" s="216" t="s">
        <v>259</v>
      </c>
      <c r="B233" s="43">
        <f>B234+B237+B240+B243+B250+B252+B262+B265+B256</f>
        <v>49954</v>
      </c>
      <c r="C233" s="43">
        <f>C234+C237+C240+C243+C250+C252+C262+C265+C256</f>
        <v>51858.46</v>
      </c>
      <c r="D233" s="101">
        <f>(C233/B233-1)*100</f>
        <v>3.8124274332385744</v>
      </c>
      <c r="E233" s="221"/>
    </row>
    <row r="234" spans="1:5" ht="19.5" customHeight="1">
      <c r="A234" s="218" t="s">
        <v>62</v>
      </c>
      <c r="B234" s="210">
        <f>SUM(B235:B236)</f>
        <v>105</v>
      </c>
      <c r="C234" s="210">
        <f>SUM(C235:C236)</f>
        <v>1833</v>
      </c>
      <c r="D234" s="101"/>
      <c r="E234" s="222"/>
    </row>
    <row r="235" spans="1:5" ht="19.5" customHeight="1">
      <c r="A235" s="220" t="s">
        <v>24</v>
      </c>
      <c r="B235" s="6">
        <v>102</v>
      </c>
      <c r="C235" s="6">
        <v>1830</v>
      </c>
      <c r="D235" s="101"/>
      <c r="E235" s="219"/>
    </row>
    <row r="236" spans="1:5" ht="19.5" customHeight="1">
      <c r="A236" s="220" t="s">
        <v>63</v>
      </c>
      <c r="B236" s="48">
        <v>3</v>
      </c>
      <c r="C236" s="48">
        <v>3</v>
      </c>
      <c r="D236" s="209"/>
      <c r="E236" s="221"/>
    </row>
    <row r="237" spans="1:5" ht="19.5" customHeight="1">
      <c r="A237" s="218" t="s">
        <v>64</v>
      </c>
      <c r="B237" s="42">
        <f>SUM(B238:B239)</f>
        <v>1130</v>
      </c>
      <c r="C237" s="42">
        <f>SUM(C238:C239)</f>
        <v>1502</v>
      </c>
      <c r="D237" s="209"/>
      <c r="E237" s="221"/>
    </row>
    <row r="238" spans="1:5" ht="19.5" customHeight="1">
      <c r="A238" s="220" t="s">
        <v>65</v>
      </c>
      <c r="B238" s="48">
        <v>875</v>
      </c>
      <c r="C238" s="48">
        <v>1185</v>
      </c>
      <c r="D238" s="209"/>
      <c r="E238" s="221"/>
    </row>
    <row r="239" spans="1:5" ht="19.5" customHeight="1">
      <c r="A239" s="220" t="s">
        <v>66</v>
      </c>
      <c r="B239" s="48">
        <v>255</v>
      </c>
      <c r="C239" s="48">
        <v>317</v>
      </c>
      <c r="D239" s="209"/>
      <c r="E239" s="221"/>
    </row>
    <row r="240" spans="1:5" ht="19.5" customHeight="1">
      <c r="A240" s="218" t="s">
        <v>67</v>
      </c>
      <c r="B240" s="210">
        <f>SUM(B241:B242)</f>
        <v>6257</v>
      </c>
      <c r="C240" s="210">
        <f>SUM(C241:C242)</f>
        <v>6043</v>
      </c>
      <c r="D240" s="101"/>
      <c r="E240" s="222"/>
    </row>
    <row r="241" spans="1:5" ht="19.5" customHeight="1">
      <c r="A241" s="220" t="s">
        <v>68</v>
      </c>
      <c r="B241" s="6">
        <v>288</v>
      </c>
      <c r="C241" s="6">
        <v>291</v>
      </c>
      <c r="D241" s="101"/>
      <c r="E241" s="219"/>
    </row>
    <row r="242" spans="1:5" ht="19.5" customHeight="1">
      <c r="A242" s="220" t="s">
        <v>69</v>
      </c>
      <c r="B242" s="6">
        <v>5969</v>
      </c>
      <c r="C242" s="6">
        <v>5752</v>
      </c>
      <c r="D242" s="209"/>
      <c r="E242" s="221"/>
    </row>
    <row r="243" spans="1:5" ht="19.5" customHeight="1">
      <c r="A243" s="218" t="s">
        <v>70</v>
      </c>
      <c r="B243" s="42">
        <f>SUM(B244:B249)</f>
        <v>4480</v>
      </c>
      <c r="C243" s="42">
        <f>SUM(C244:C249)</f>
        <v>5026.79</v>
      </c>
      <c r="D243" s="209"/>
      <c r="E243" s="221"/>
    </row>
    <row r="244" spans="1:5" ht="19.5" customHeight="1">
      <c r="A244" s="220" t="s">
        <v>71</v>
      </c>
      <c r="B244" s="48">
        <v>957</v>
      </c>
      <c r="C244" s="48">
        <v>903.81</v>
      </c>
      <c r="D244" s="209"/>
      <c r="E244" s="221"/>
    </row>
    <row r="245" spans="1:5" ht="19.5" customHeight="1">
      <c r="A245" s="220" t="s">
        <v>72</v>
      </c>
      <c r="B245" s="48">
        <v>178</v>
      </c>
      <c r="C245" s="48">
        <v>210.35</v>
      </c>
      <c r="D245" s="209"/>
      <c r="E245" s="221"/>
    </row>
    <row r="246" spans="1:5" ht="19.5" customHeight="1">
      <c r="A246" s="220" t="s">
        <v>73</v>
      </c>
      <c r="B246" s="212">
        <v>398</v>
      </c>
      <c r="C246" s="212">
        <v>613.09</v>
      </c>
      <c r="D246" s="101"/>
      <c r="E246" s="222"/>
    </row>
    <row r="247" spans="1:5" ht="19.5" customHeight="1">
      <c r="A247" s="220" t="s">
        <v>74</v>
      </c>
      <c r="B247" s="6">
        <v>633</v>
      </c>
      <c r="C247" s="6">
        <v>617.54</v>
      </c>
      <c r="D247" s="101"/>
      <c r="E247" s="219"/>
    </row>
    <row r="248" spans="1:5" ht="19.5" customHeight="1">
      <c r="A248" s="220" t="s">
        <v>75</v>
      </c>
      <c r="B248" s="48">
        <v>2307</v>
      </c>
      <c r="C248" s="48">
        <v>2675</v>
      </c>
      <c r="D248" s="209"/>
      <c r="E248" s="221"/>
    </row>
    <row r="249" spans="1:5" ht="19.5" customHeight="1">
      <c r="A249" s="220" t="s">
        <v>76</v>
      </c>
      <c r="B249" s="48">
        <v>7</v>
      </c>
      <c r="C249" s="48">
        <v>7</v>
      </c>
      <c r="D249" s="209"/>
      <c r="E249" s="221"/>
    </row>
    <row r="250" spans="1:5" ht="19.5" customHeight="1">
      <c r="A250" s="218" t="s">
        <v>77</v>
      </c>
      <c r="B250" s="42">
        <f>SUM(B251:B251)</f>
        <v>550</v>
      </c>
      <c r="C250" s="42">
        <f>SUM(C251:C251)</f>
        <v>530</v>
      </c>
      <c r="D250" s="209"/>
      <c r="E250" s="221"/>
    </row>
    <row r="251" spans="1:5" ht="19.5" customHeight="1">
      <c r="A251" s="220" t="s">
        <v>83</v>
      </c>
      <c r="B251" s="48">
        <v>550</v>
      </c>
      <c r="C251" s="48">
        <v>530</v>
      </c>
      <c r="D251" s="209"/>
      <c r="E251" s="221"/>
    </row>
    <row r="252" spans="1:5" ht="19.5" customHeight="1">
      <c r="A252" s="218" t="s">
        <v>84</v>
      </c>
      <c r="B252" s="210">
        <f>SUM(B253:B255)</f>
        <v>11150</v>
      </c>
      <c r="C252" s="210">
        <f>SUM(C253:C255)</f>
        <v>8110.37</v>
      </c>
      <c r="D252" s="101"/>
      <c r="E252" s="222"/>
    </row>
    <row r="253" spans="1:5" ht="19.5" customHeight="1">
      <c r="A253" s="220" t="s">
        <v>85</v>
      </c>
      <c r="B253" s="6">
        <v>2431</v>
      </c>
      <c r="C253" s="6">
        <v>80</v>
      </c>
      <c r="D253" s="101"/>
      <c r="E253" s="219"/>
    </row>
    <row r="254" spans="1:5" ht="19.5" customHeight="1">
      <c r="A254" s="220" t="s">
        <v>86</v>
      </c>
      <c r="B254" s="48">
        <v>8080</v>
      </c>
      <c r="C254" s="48">
        <v>7215.57</v>
      </c>
      <c r="D254" s="209"/>
      <c r="E254" s="221"/>
    </row>
    <row r="255" spans="1:5" ht="19.5" customHeight="1">
      <c r="A255" s="220" t="s">
        <v>87</v>
      </c>
      <c r="B255" s="48">
        <v>639</v>
      </c>
      <c r="C255" s="48">
        <v>814.8</v>
      </c>
      <c r="D255" s="209"/>
      <c r="E255" s="221"/>
    </row>
    <row r="256" spans="1:5" ht="19.5" customHeight="1">
      <c r="A256" s="218" t="s">
        <v>454</v>
      </c>
      <c r="B256" s="42">
        <f>SUM(B257:B261)</f>
        <v>24926</v>
      </c>
      <c r="C256" s="42">
        <f>SUM(C257:C261)</f>
        <v>28274.3</v>
      </c>
      <c r="D256" s="209"/>
      <c r="E256" s="221"/>
    </row>
    <row r="257" spans="1:5" ht="19.5" customHeight="1">
      <c r="A257" s="220" t="s">
        <v>78</v>
      </c>
      <c r="B257" s="48">
        <v>1347</v>
      </c>
      <c r="C257" s="48">
        <v>1421</v>
      </c>
      <c r="D257" s="209"/>
      <c r="E257" s="221"/>
    </row>
    <row r="258" spans="1:5" ht="19.5" customHeight="1">
      <c r="A258" s="220" t="s">
        <v>79</v>
      </c>
      <c r="B258" s="212">
        <v>4727</v>
      </c>
      <c r="C258" s="212">
        <v>5205</v>
      </c>
      <c r="D258" s="101"/>
      <c r="E258" s="222"/>
    </row>
    <row r="259" spans="1:5" ht="19.5" customHeight="1">
      <c r="A259" s="220" t="s">
        <v>81</v>
      </c>
      <c r="B259" s="6">
        <v>17700</v>
      </c>
      <c r="C259" s="6">
        <v>20300</v>
      </c>
      <c r="D259" s="101"/>
      <c r="E259" s="219"/>
    </row>
    <row r="260" spans="1:5" ht="19.5" customHeight="1">
      <c r="A260" s="220" t="s">
        <v>82</v>
      </c>
      <c r="B260" s="48">
        <v>1100</v>
      </c>
      <c r="C260" s="48">
        <v>1300</v>
      </c>
      <c r="D260" s="209"/>
      <c r="E260" s="221"/>
    </row>
    <row r="261" spans="1:5" ht="19.5" customHeight="1">
      <c r="A261" s="220" t="s">
        <v>80</v>
      </c>
      <c r="B261" s="48">
        <v>52</v>
      </c>
      <c r="C261" s="48">
        <v>48.3</v>
      </c>
      <c r="D261" s="209"/>
      <c r="E261" s="221"/>
    </row>
    <row r="262" spans="1:5" ht="19.5" customHeight="1">
      <c r="A262" s="218" t="s">
        <v>455</v>
      </c>
      <c r="B262" s="48">
        <f>SUM(B263:B264)</f>
        <v>1137</v>
      </c>
      <c r="C262" s="48">
        <f>SUM(C263:C264)</f>
        <v>0</v>
      </c>
      <c r="D262" s="209"/>
      <c r="E262" s="221"/>
    </row>
    <row r="263" spans="1:5" ht="19.5" customHeight="1">
      <c r="A263" s="220" t="s">
        <v>24</v>
      </c>
      <c r="B263" s="48">
        <v>966</v>
      </c>
      <c r="C263" s="48"/>
      <c r="D263" s="209"/>
      <c r="E263" s="221"/>
    </row>
    <row r="264" spans="1:5" ht="19.5" customHeight="1">
      <c r="A264" s="220" t="s">
        <v>63</v>
      </c>
      <c r="B264" s="212">
        <v>171</v>
      </c>
      <c r="C264" s="210"/>
      <c r="D264" s="101"/>
      <c r="E264" s="222"/>
    </row>
    <row r="265" spans="1:5" ht="19.5" customHeight="1">
      <c r="A265" s="218" t="s">
        <v>456</v>
      </c>
      <c r="B265" s="42">
        <f>SUM(B266)</f>
        <v>219</v>
      </c>
      <c r="C265" s="42">
        <f>SUM(C266)</f>
        <v>539</v>
      </c>
      <c r="D265" s="101"/>
      <c r="E265" s="219"/>
    </row>
    <row r="266" spans="1:5" ht="19.5" customHeight="1">
      <c r="A266" s="220" t="s">
        <v>88</v>
      </c>
      <c r="B266" s="48">
        <v>219</v>
      </c>
      <c r="C266" s="48">
        <v>539</v>
      </c>
      <c r="D266" s="209"/>
      <c r="E266" s="224" t="s">
        <v>466</v>
      </c>
    </row>
    <row r="267" spans="1:5" ht="19.5" customHeight="1">
      <c r="A267" s="216" t="s">
        <v>89</v>
      </c>
      <c r="B267" s="43">
        <f>B268+B271</f>
        <v>2351</v>
      </c>
      <c r="C267" s="43">
        <f>C268+C271</f>
        <v>2413</v>
      </c>
      <c r="D267" s="102">
        <f>(C267/B267-1)*100</f>
        <v>2.637175669927694</v>
      </c>
      <c r="E267" s="221"/>
    </row>
    <row r="268" spans="1:5" ht="19.5" customHeight="1">
      <c r="A268" s="218" t="s">
        <v>90</v>
      </c>
      <c r="B268" s="42">
        <f>SUM(B269:B270)</f>
        <v>1091</v>
      </c>
      <c r="C268" s="42">
        <f>SUM(C269:C270)</f>
        <v>1153</v>
      </c>
      <c r="D268" s="101"/>
      <c r="E268" s="221"/>
    </row>
    <row r="269" spans="1:5" ht="19.5" customHeight="1">
      <c r="A269" s="220" t="s">
        <v>24</v>
      </c>
      <c r="B269" s="48">
        <v>1031</v>
      </c>
      <c r="C269" s="48">
        <v>1070</v>
      </c>
      <c r="D269" s="209"/>
      <c r="E269" s="224" t="s">
        <v>466</v>
      </c>
    </row>
    <row r="270" spans="1:5" ht="19.5" customHeight="1">
      <c r="A270" s="220" t="s">
        <v>63</v>
      </c>
      <c r="B270" s="212">
        <v>60</v>
      </c>
      <c r="C270" s="212">
        <v>83</v>
      </c>
      <c r="D270" s="101"/>
      <c r="E270" s="222"/>
    </row>
    <row r="271" spans="1:5" ht="19.5" customHeight="1">
      <c r="A271" s="218" t="s">
        <v>91</v>
      </c>
      <c r="B271" s="42">
        <f>SUM(B272:B272)</f>
        <v>1260</v>
      </c>
      <c r="C271" s="42">
        <f>SUM(C272:C272)</f>
        <v>1260</v>
      </c>
      <c r="D271" s="101"/>
      <c r="E271" s="219"/>
    </row>
    <row r="272" spans="1:5" ht="19.5" customHeight="1">
      <c r="A272" s="220" t="s">
        <v>92</v>
      </c>
      <c r="B272" s="48">
        <v>1260</v>
      </c>
      <c r="C272" s="48">
        <v>1260</v>
      </c>
      <c r="D272" s="209"/>
      <c r="E272" s="221"/>
    </row>
    <row r="273" spans="1:5" ht="19.5" customHeight="1">
      <c r="A273" s="216" t="s">
        <v>257</v>
      </c>
      <c r="B273" s="43">
        <f>B274+B278</f>
        <v>5700</v>
      </c>
      <c r="C273" s="43">
        <f>C274+C278</f>
        <v>5535.62</v>
      </c>
      <c r="D273" s="102">
        <f>(C273/B273-1)*100</f>
        <v>-2.883859649122811</v>
      </c>
      <c r="E273" s="221"/>
    </row>
    <row r="274" spans="1:5" ht="19.5" customHeight="1">
      <c r="A274" s="218" t="s">
        <v>93</v>
      </c>
      <c r="B274" s="48">
        <f>SUM(B275:B277)</f>
        <v>3700</v>
      </c>
      <c r="C274" s="48">
        <f>SUM(C275:C277)</f>
        <v>3535.62</v>
      </c>
      <c r="D274" s="209"/>
      <c r="E274" s="224" t="s">
        <v>466</v>
      </c>
    </row>
    <row r="275" spans="1:5" ht="19.5" customHeight="1">
      <c r="A275" s="220" t="s">
        <v>24</v>
      </c>
      <c r="B275" s="48">
        <v>1663</v>
      </c>
      <c r="C275" s="48">
        <v>1677</v>
      </c>
      <c r="D275" s="209"/>
      <c r="E275" s="221"/>
    </row>
    <row r="276" spans="1:5" ht="19.5" customHeight="1">
      <c r="A276" s="220" t="s">
        <v>63</v>
      </c>
      <c r="B276" s="212">
        <v>388</v>
      </c>
      <c r="C276" s="212">
        <v>302</v>
      </c>
      <c r="D276" s="101"/>
      <c r="E276" s="222"/>
    </row>
    <row r="277" spans="1:5" ht="19.5" customHeight="1">
      <c r="A277" s="220" t="s">
        <v>94</v>
      </c>
      <c r="B277" s="6">
        <v>1649</v>
      </c>
      <c r="C277" s="6">
        <v>1556.62</v>
      </c>
      <c r="D277" s="101"/>
      <c r="E277" s="219"/>
    </row>
    <row r="278" spans="1:5" ht="19.5" customHeight="1">
      <c r="A278" s="218" t="s">
        <v>95</v>
      </c>
      <c r="B278" s="42">
        <f>SUM(B279:B279)</f>
        <v>2000</v>
      </c>
      <c r="C278" s="42">
        <f>SUM(C279:C279)</f>
        <v>2000</v>
      </c>
      <c r="D278" s="209"/>
      <c r="E278" s="221"/>
    </row>
    <row r="279" spans="1:5" ht="19.5" customHeight="1">
      <c r="A279" s="220" t="s">
        <v>96</v>
      </c>
      <c r="B279" s="48">
        <v>2000</v>
      </c>
      <c r="C279" s="48">
        <v>2000</v>
      </c>
      <c r="D279" s="209"/>
      <c r="E279" s="221"/>
    </row>
    <row r="280" spans="1:5" ht="19.5" customHeight="1">
      <c r="A280" s="216" t="s">
        <v>260</v>
      </c>
      <c r="B280" s="43">
        <f>B281+B295+B303+B313+B316+B318+B322</f>
        <v>33751</v>
      </c>
      <c r="C280" s="43">
        <f>C281+C295+C303+C313+C316+C318+C322</f>
        <v>28037.97</v>
      </c>
      <c r="D280" s="101">
        <f>(C280/B280-1)*100</f>
        <v>-16.926994755710933</v>
      </c>
      <c r="E280" s="221"/>
    </row>
    <row r="281" spans="1:5" ht="19.5" customHeight="1">
      <c r="A281" s="218" t="s">
        <v>97</v>
      </c>
      <c r="B281" s="42">
        <f>SUM(B282:B294)</f>
        <v>11038</v>
      </c>
      <c r="C281" s="42">
        <f>SUM(C282:C294)</f>
        <v>11746.970000000001</v>
      </c>
      <c r="D281" s="209"/>
      <c r="E281" s="221"/>
    </row>
    <row r="282" spans="1:5" ht="19.5" customHeight="1">
      <c r="A282" s="220" t="s">
        <v>24</v>
      </c>
      <c r="B282" s="212">
        <v>159</v>
      </c>
      <c r="C282" s="212">
        <v>160.59</v>
      </c>
      <c r="D282" s="101"/>
      <c r="E282" s="222"/>
    </row>
    <row r="283" spans="1:5" ht="19.5" customHeight="1">
      <c r="A283" s="220" t="s">
        <v>16</v>
      </c>
      <c r="B283" s="6">
        <v>4316</v>
      </c>
      <c r="C283" s="6">
        <v>3713</v>
      </c>
      <c r="D283" s="101"/>
      <c r="E283" s="219"/>
    </row>
    <row r="284" spans="1:5" ht="19.5" customHeight="1">
      <c r="A284" s="220" t="s">
        <v>98</v>
      </c>
      <c r="B284" s="48">
        <v>176</v>
      </c>
      <c r="C284" s="48">
        <v>174.18</v>
      </c>
      <c r="D284" s="209"/>
      <c r="E284" s="221"/>
    </row>
    <row r="285" spans="1:5" ht="19.5" customHeight="1">
      <c r="A285" s="220" t="s">
        <v>99</v>
      </c>
      <c r="B285" s="48">
        <v>20</v>
      </c>
      <c r="C285" s="48">
        <v>20</v>
      </c>
      <c r="D285" s="209"/>
      <c r="E285" s="221"/>
    </row>
    <row r="286" spans="1:5" ht="19.5" customHeight="1">
      <c r="A286" s="220" t="s">
        <v>100</v>
      </c>
      <c r="B286" s="48">
        <v>318</v>
      </c>
      <c r="C286" s="48">
        <v>8</v>
      </c>
      <c r="D286" s="209"/>
      <c r="E286" s="221"/>
    </row>
    <row r="287" spans="1:5" ht="19.5" customHeight="1">
      <c r="A287" s="220" t="s">
        <v>101</v>
      </c>
      <c r="B287" s="48">
        <v>140</v>
      </c>
      <c r="C287" s="48">
        <v>240</v>
      </c>
      <c r="D287" s="209"/>
      <c r="E287" s="221"/>
    </row>
    <row r="288" spans="1:5" ht="19.5" customHeight="1">
      <c r="A288" s="220" t="s">
        <v>102</v>
      </c>
      <c r="B288" s="212">
        <v>109</v>
      </c>
      <c r="C288" s="212">
        <v>110</v>
      </c>
      <c r="D288" s="101"/>
      <c r="E288" s="222"/>
    </row>
    <row r="289" spans="1:5" ht="19.5" customHeight="1">
      <c r="A289" s="220" t="s">
        <v>103</v>
      </c>
      <c r="B289" s="6">
        <v>30</v>
      </c>
      <c r="C289" s="6">
        <v>30</v>
      </c>
      <c r="D289" s="101"/>
      <c r="E289" s="219"/>
    </row>
    <row r="290" spans="1:5" ht="19.5" customHeight="1">
      <c r="A290" s="220" t="s">
        <v>104</v>
      </c>
      <c r="B290" s="48">
        <v>418</v>
      </c>
      <c r="C290" s="48">
        <v>418</v>
      </c>
      <c r="D290" s="209"/>
      <c r="E290" s="221"/>
    </row>
    <row r="291" spans="1:5" ht="19.5" customHeight="1">
      <c r="A291" s="220" t="s">
        <v>105</v>
      </c>
      <c r="B291" s="48">
        <v>139</v>
      </c>
      <c r="C291" s="48">
        <v>2.2</v>
      </c>
      <c r="D291" s="209"/>
      <c r="E291" s="221"/>
    </row>
    <row r="292" spans="1:5" ht="19.5" customHeight="1">
      <c r="A292" s="220" t="s">
        <v>106</v>
      </c>
      <c r="B292" s="48">
        <v>30</v>
      </c>
      <c r="C292" s="48">
        <v>30</v>
      </c>
      <c r="D292" s="209"/>
      <c r="E292" s="221"/>
    </row>
    <row r="293" spans="1:5" ht="19.5" customHeight="1">
      <c r="A293" s="220" t="s">
        <v>107</v>
      </c>
      <c r="B293" s="48">
        <v>5056</v>
      </c>
      <c r="C293" s="48">
        <v>6827</v>
      </c>
      <c r="D293" s="209"/>
      <c r="E293" s="221"/>
    </row>
    <row r="294" spans="1:5" ht="19.5" customHeight="1">
      <c r="A294" s="220" t="s">
        <v>108</v>
      </c>
      <c r="B294" s="212">
        <v>127</v>
      </c>
      <c r="C294" s="212">
        <v>14</v>
      </c>
      <c r="D294" s="101"/>
      <c r="E294" s="222"/>
    </row>
    <row r="295" spans="1:5" ht="19.5" customHeight="1">
      <c r="A295" s="218" t="s">
        <v>109</v>
      </c>
      <c r="B295" s="42">
        <f>SUM(B296:B302)</f>
        <v>1852</v>
      </c>
      <c r="C295" s="42">
        <f>SUM(C296:C302)</f>
        <v>1888</v>
      </c>
      <c r="D295" s="101"/>
      <c r="E295" s="219"/>
    </row>
    <row r="296" spans="1:5" ht="19.5" customHeight="1">
      <c r="A296" s="220" t="s">
        <v>110</v>
      </c>
      <c r="B296" s="48">
        <v>1021</v>
      </c>
      <c r="C296" s="48">
        <v>913</v>
      </c>
      <c r="D296" s="209"/>
      <c r="E296" s="221"/>
    </row>
    <row r="297" spans="1:5" ht="19.5" customHeight="1">
      <c r="A297" s="220" t="s">
        <v>111</v>
      </c>
      <c r="B297" s="48">
        <v>20</v>
      </c>
      <c r="C297" s="48">
        <v>575</v>
      </c>
      <c r="D297" s="209"/>
      <c r="E297" s="221"/>
    </row>
    <row r="298" spans="1:5" ht="19.5" customHeight="1">
      <c r="A298" s="220" t="s">
        <v>112</v>
      </c>
      <c r="B298" s="48">
        <v>50</v>
      </c>
      <c r="C298" s="48"/>
      <c r="D298" s="209"/>
      <c r="E298" s="221"/>
    </row>
    <row r="299" spans="1:5" ht="19.5" customHeight="1">
      <c r="A299" s="220" t="s">
        <v>113</v>
      </c>
      <c r="B299" s="48">
        <v>20</v>
      </c>
      <c r="C299" s="48"/>
      <c r="D299" s="209"/>
      <c r="E299" s="221"/>
    </row>
    <row r="300" spans="1:5" ht="19.5" customHeight="1">
      <c r="A300" s="220" t="s">
        <v>114</v>
      </c>
      <c r="B300" s="212">
        <v>81</v>
      </c>
      <c r="C300" s="210"/>
      <c r="D300" s="101"/>
      <c r="E300" s="222"/>
    </row>
    <row r="301" spans="1:5" ht="19.5" customHeight="1">
      <c r="A301" s="220" t="s">
        <v>115</v>
      </c>
      <c r="B301" s="6">
        <v>160</v>
      </c>
      <c r="C301" s="6">
        <v>350</v>
      </c>
      <c r="D301" s="101"/>
      <c r="E301" s="219"/>
    </row>
    <row r="302" spans="1:5" ht="19.5" customHeight="1">
      <c r="A302" s="220" t="s">
        <v>116</v>
      </c>
      <c r="B302" s="48">
        <v>500</v>
      </c>
      <c r="C302" s="48">
        <v>50</v>
      </c>
      <c r="D302" s="209"/>
      <c r="E302" s="221"/>
    </row>
    <row r="303" spans="1:5" ht="19.5" customHeight="1">
      <c r="A303" s="218" t="s">
        <v>117</v>
      </c>
      <c r="B303" s="42">
        <f>SUM(B304:B312)</f>
        <v>6551</v>
      </c>
      <c r="C303" s="42">
        <f>SUM(C304:C312)</f>
        <v>5963</v>
      </c>
      <c r="D303" s="209"/>
      <c r="E303" s="221"/>
    </row>
    <row r="304" spans="1:5" ht="19.5" customHeight="1">
      <c r="A304" s="220" t="s">
        <v>24</v>
      </c>
      <c r="B304" s="48">
        <v>554</v>
      </c>
      <c r="C304" s="48">
        <v>300</v>
      </c>
      <c r="D304" s="209"/>
      <c r="E304" s="221"/>
    </row>
    <row r="305" spans="1:5" ht="19.5" customHeight="1">
      <c r="A305" s="220" t="s">
        <v>118</v>
      </c>
      <c r="B305" s="48">
        <v>2112</v>
      </c>
      <c r="C305" s="48">
        <v>1230</v>
      </c>
      <c r="D305" s="209"/>
      <c r="E305" s="221"/>
    </row>
    <row r="306" spans="1:5" ht="19.5" customHeight="1">
      <c r="A306" s="220" t="s">
        <v>119</v>
      </c>
      <c r="B306" s="212">
        <v>2001</v>
      </c>
      <c r="C306" s="212">
        <v>1391</v>
      </c>
      <c r="D306" s="101"/>
      <c r="E306" s="222"/>
    </row>
    <row r="307" spans="1:5" ht="19.5" customHeight="1">
      <c r="A307" s="220" t="s">
        <v>120</v>
      </c>
      <c r="B307" s="6">
        <v>50</v>
      </c>
      <c r="C307" s="6">
        <v>50</v>
      </c>
      <c r="D307" s="101"/>
      <c r="E307" s="219"/>
    </row>
    <row r="308" spans="1:5" ht="19.5" customHeight="1">
      <c r="A308" s="220" t="s">
        <v>121</v>
      </c>
      <c r="B308" s="48">
        <v>8</v>
      </c>
      <c r="C308" s="48">
        <v>12</v>
      </c>
      <c r="D308" s="209"/>
      <c r="E308" s="221"/>
    </row>
    <row r="309" spans="1:5" ht="19.5" customHeight="1">
      <c r="A309" s="220" t="s">
        <v>122</v>
      </c>
      <c r="B309" s="48">
        <v>50</v>
      </c>
      <c r="C309" s="48">
        <v>50</v>
      </c>
      <c r="D309" s="209"/>
      <c r="E309" s="221"/>
    </row>
    <row r="310" spans="1:5" ht="19.5" customHeight="1">
      <c r="A310" s="220" t="s">
        <v>123</v>
      </c>
      <c r="B310" s="48">
        <v>200</v>
      </c>
      <c r="C310" s="48">
        <v>200</v>
      </c>
      <c r="D310" s="209"/>
      <c r="E310" s="221"/>
    </row>
    <row r="311" spans="1:5" ht="19.5" customHeight="1">
      <c r="A311" s="220" t="s">
        <v>124</v>
      </c>
      <c r="B311" s="48">
        <v>1400</v>
      </c>
      <c r="C311" s="48">
        <v>2507</v>
      </c>
      <c r="D311" s="209"/>
      <c r="E311" s="221"/>
    </row>
    <row r="312" spans="1:5" ht="19.5" customHeight="1">
      <c r="A312" s="220" t="s">
        <v>125</v>
      </c>
      <c r="B312" s="212">
        <v>176</v>
      </c>
      <c r="C312" s="212">
        <v>223</v>
      </c>
      <c r="D312" s="101"/>
      <c r="E312" s="222"/>
    </row>
    <row r="313" spans="1:5" ht="19.5" customHeight="1">
      <c r="A313" s="218" t="s">
        <v>126</v>
      </c>
      <c r="B313" s="42">
        <f>SUM(B314:B315)</f>
        <v>448</v>
      </c>
      <c r="C313" s="42">
        <f>SUM(C314:C315)</f>
        <v>621</v>
      </c>
      <c r="D313" s="101"/>
      <c r="E313" s="219"/>
    </row>
    <row r="314" spans="1:5" ht="19.5" customHeight="1">
      <c r="A314" s="220" t="s">
        <v>127</v>
      </c>
      <c r="B314" s="48">
        <v>30</v>
      </c>
      <c r="C314" s="48">
        <v>30</v>
      </c>
      <c r="D314" s="209"/>
      <c r="E314" s="221"/>
    </row>
    <row r="315" spans="1:5" ht="19.5" customHeight="1">
      <c r="A315" s="220" t="s">
        <v>128</v>
      </c>
      <c r="B315" s="48">
        <v>418</v>
      </c>
      <c r="C315" s="48">
        <v>591</v>
      </c>
      <c r="D315" s="209"/>
      <c r="E315" s="221"/>
    </row>
    <row r="316" spans="1:5" ht="19.5" customHeight="1">
      <c r="A316" s="218" t="s">
        <v>129</v>
      </c>
      <c r="B316" s="42">
        <f>SUM(B317:B317)</f>
        <v>50</v>
      </c>
      <c r="C316" s="42">
        <f>SUM(C317:C317)</f>
        <v>114</v>
      </c>
      <c r="D316" s="209"/>
      <c r="E316" s="221"/>
    </row>
    <row r="317" spans="1:5" ht="19.5" customHeight="1">
      <c r="A317" s="220" t="s">
        <v>130</v>
      </c>
      <c r="B317" s="48">
        <v>50</v>
      </c>
      <c r="C317" s="48">
        <v>114</v>
      </c>
      <c r="D317" s="209"/>
      <c r="E317" s="221"/>
    </row>
    <row r="318" spans="1:5" ht="19.5" customHeight="1">
      <c r="A318" s="218" t="s">
        <v>131</v>
      </c>
      <c r="B318" s="210">
        <f>SUM(B319:B321)</f>
        <v>9100</v>
      </c>
      <c r="C318" s="210">
        <f>SUM(C319:C321)</f>
        <v>7100</v>
      </c>
      <c r="D318" s="101"/>
      <c r="E318" s="222"/>
    </row>
    <row r="319" spans="1:5" ht="19.5" customHeight="1">
      <c r="A319" s="220" t="s">
        <v>132</v>
      </c>
      <c r="B319" s="6">
        <v>1000</v>
      </c>
      <c r="C319" s="42"/>
      <c r="D319" s="101"/>
      <c r="E319" s="224" t="s">
        <v>459</v>
      </c>
    </row>
    <row r="320" spans="1:5" ht="19.5" customHeight="1">
      <c r="A320" s="220" t="s">
        <v>133</v>
      </c>
      <c r="B320" s="48">
        <v>7100</v>
      </c>
      <c r="C320" s="48">
        <v>7100</v>
      </c>
      <c r="D320" s="209"/>
      <c r="E320" s="221"/>
    </row>
    <row r="321" spans="1:5" ht="19.5" customHeight="1">
      <c r="A321" s="220" t="s">
        <v>134</v>
      </c>
      <c r="B321" s="48">
        <v>1000</v>
      </c>
      <c r="C321" s="48"/>
      <c r="D321" s="209"/>
      <c r="E321" s="224" t="s">
        <v>459</v>
      </c>
    </row>
    <row r="322" spans="1:5" ht="19.5" customHeight="1">
      <c r="A322" s="218" t="s">
        <v>135</v>
      </c>
      <c r="B322" s="42">
        <f>SUM(B323:B323)</f>
        <v>4712</v>
      </c>
      <c r="C322" s="42">
        <f>SUM(C323:C323)</f>
        <v>605</v>
      </c>
      <c r="D322" s="209"/>
      <c r="E322" s="221"/>
    </row>
    <row r="323" spans="1:5" ht="19.5" customHeight="1">
      <c r="A323" s="220" t="s">
        <v>136</v>
      </c>
      <c r="B323" s="48">
        <v>4712</v>
      </c>
      <c r="C323" s="48">
        <v>605</v>
      </c>
      <c r="D323" s="209"/>
      <c r="E323" s="224" t="s">
        <v>466</v>
      </c>
    </row>
    <row r="324" spans="1:5" ht="19.5" customHeight="1">
      <c r="A324" s="216" t="s">
        <v>137</v>
      </c>
      <c r="B324" s="208">
        <f>B325</f>
        <v>2273</v>
      </c>
      <c r="C324" s="208">
        <f>C325</f>
        <v>1667.2</v>
      </c>
      <c r="D324" s="101">
        <f>(C324/B324-1)*100</f>
        <v>-26.652001759788824</v>
      </c>
      <c r="E324" s="222"/>
    </row>
    <row r="325" spans="1:5" ht="19.5" customHeight="1">
      <c r="A325" s="218" t="s">
        <v>138</v>
      </c>
      <c r="B325" s="42">
        <f>SUM(B326:B328)</f>
        <v>2273</v>
      </c>
      <c r="C325" s="42">
        <f>SUM(C326:C328)</f>
        <v>1667.2</v>
      </c>
      <c r="D325" s="101"/>
      <c r="E325" s="219"/>
    </row>
    <row r="326" spans="1:5" ht="19.5" customHeight="1">
      <c r="A326" s="220" t="s">
        <v>24</v>
      </c>
      <c r="B326" s="48">
        <v>1596</v>
      </c>
      <c r="C326" s="48">
        <v>1565</v>
      </c>
      <c r="D326" s="209"/>
      <c r="E326" s="224" t="s">
        <v>466</v>
      </c>
    </row>
    <row r="327" spans="1:5" ht="19.5" customHeight="1">
      <c r="A327" s="220" t="s">
        <v>63</v>
      </c>
      <c r="B327" s="48">
        <v>77</v>
      </c>
      <c r="C327" s="48">
        <v>102.2</v>
      </c>
      <c r="D327" s="209"/>
      <c r="E327" s="221"/>
    </row>
    <row r="328" spans="1:5" ht="19.5" customHeight="1">
      <c r="A328" s="220" t="s">
        <v>139</v>
      </c>
      <c r="B328" s="48">
        <v>600</v>
      </c>
      <c r="C328" s="48"/>
      <c r="D328" s="209"/>
      <c r="E328" s="224" t="s">
        <v>459</v>
      </c>
    </row>
    <row r="329" spans="1:5" ht="19.5" customHeight="1">
      <c r="A329" s="216" t="s">
        <v>261</v>
      </c>
      <c r="B329" s="43">
        <f>B330+B334</f>
        <v>15764</v>
      </c>
      <c r="C329" s="43">
        <f>C330+C334</f>
        <v>16600</v>
      </c>
      <c r="D329" s="101">
        <f>(C329/B329-1)*100</f>
        <v>5.303222532352203</v>
      </c>
      <c r="E329" s="221"/>
    </row>
    <row r="330" spans="1:5" ht="19.5" customHeight="1">
      <c r="A330" s="218" t="s">
        <v>140</v>
      </c>
      <c r="B330" s="210">
        <f>SUM(B331:B333)</f>
        <v>764</v>
      </c>
      <c r="C330" s="210">
        <f>SUM(C331:C333)</f>
        <v>900</v>
      </c>
      <c r="D330" s="101"/>
      <c r="E330" s="222"/>
    </row>
    <row r="331" spans="1:5" ht="19.5" customHeight="1">
      <c r="A331" s="220" t="s">
        <v>24</v>
      </c>
      <c r="B331" s="6">
        <v>563</v>
      </c>
      <c r="C331" s="6">
        <v>267</v>
      </c>
      <c r="D331" s="101"/>
      <c r="E331" s="224" t="s">
        <v>466</v>
      </c>
    </row>
    <row r="332" spans="1:5" ht="19.5" customHeight="1">
      <c r="A332" s="220" t="s">
        <v>63</v>
      </c>
      <c r="B332" s="6">
        <v>201</v>
      </c>
      <c r="C332" s="6">
        <v>231</v>
      </c>
      <c r="D332" s="209"/>
      <c r="E332" s="221"/>
    </row>
    <row r="333" spans="1:5" ht="19.5" customHeight="1">
      <c r="A333" s="220" t="s">
        <v>141</v>
      </c>
      <c r="B333" s="48">
        <v>0</v>
      </c>
      <c r="C333" s="48">
        <v>402</v>
      </c>
      <c r="D333" s="209"/>
      <c r="E333" s="221"/>
    </row>
    <row r="334" spans="1:5" ht="19.5" customHeight="1">
      <c r="A334" s="218" t="s">
        <v>142</v>
      </c>
      <c r="B334" s="42">
        <f>SUM(B335:B335)</f>
        <v>15000</v>
      </c>
      <c r="C334" s="42">
        <f>SUM(C335:C335)</f>
        <v>15700</v>
      </c>
      <c r="D334" s="209"/>
      <c r="E334" s="221"/>
    </row>
    <row r="335" spans="1:5" ht="19.5" customHeight="1">
      <c r="A335" s="220" t="s">
        <v>143</v>
      </c>
      <c r="B335" s="48">
        <v>15000</v>
      </c>
      <c r="C335" s="48">
        <v>15700</v>
      </c>
      <c r="D335" s="209"/>
      <c r="E335" s="221"/>
    </row>
    <row r="336" spans="1:5" ht="19.5" customHeight="1">
      <c r="A336" s="216" t="s">
        <v>262</v>
      </c>
      <c r="B336" s="208">
        <f>B337+B339+B343</f>
        <v>818</v>
      </c>
      <c r="C336" s="208">
        <f>C337+C339+C343</f>
        <v>973</v>
      </c>
      <c r="D336" s="101">
        <f>(C336/B336-1)*100</f>
        <v>18.94865525672371</v>
      </c>
      <c r="E336" s="222"/>
    </row>
    <row r="337" spans="1:5" ht="19.5" customHeight="1">
      <c r="A337" s="218" t="s">
        <v>144</v>
      </c>
      <c r="B337" s="42">
        <f>SUM(B338:B338)</f>
        <v>420</v>
      </c>
      <c r="C337" s="42">
        <f>SUM(C338:C338)</f>
        <v>420</v>
      </c>
      <c r="D337" s="101"/>
      <c r="E337" s="219"/>
    </row>
    <row r="338" spans="1:5" ht="19.5" customHeight="1">
      <c r="A338" s="220" t="s">
        <v>145</v>
      </c>
      <c r="B338" s="48">
        <v>420</v>
      </c>
      <c r="C338" s="48">
        <v>420</v>
      </c>
      <c r="D338" s="209"/>
      <c r="E338" s="221"/>
    </row>
    <row r="339" spans="1:5" ht="19.5" customHeight="1">
      <c r="A339" s="218" t="s">
        <v>146</v>
      </c>
      <c r="B339" s="42">
        <f>SUM(B340:B342)</f>
        <v>215</v>
      </c>
      <c r="C339" s="42">
        <f>SUM(C340:C342)</f>
        <v>209</v>
      </c>
      <c r="D339" s="209"/>
      <c r="E339" s="221"/>
    </row>
    <row r="340" spans="1:5" ht="19.5" customHeight="1">
      <c r="A340" s="220" t="s">
        <v>147</v>
      </c>
      <c r="B340" s="48">
        <v>77</v>
      </c>
      <c r="C340" s="48">
        <v>101</v>
      </c>
      <c r="D340" s="209"/>
      <c r="E340" s="224" t="s">
        <v>466</v>
      </c>
    </row>
    <row r="341" spans="1:5" ht="19.5" customHeight="1">
      <c r="A341" s="220" t="s">
        <v>148</v>
      </c>
      <c r="B341" s="48">
        <v>8</v>
      </c>
      <c r="C341" s="48">
        <v>8</v>
      </c>
      <c r="D341" s="209"/>
      <c r="E341" s="221"/>
    </row>
    <row r="342" spans="1:5" ht="19.5" customHeight="1">
      <c r="A342" s="220" t="s">
        <v>149</v>
      </c>
      <c r="B342" s="210">
        <v>130</v>
      </c>
      <c r="C342" s="210">
        <v>100</v>
      </c>
      <c r="D342" s="101"/>
      <c r="E342" s="222"/>
    </row>
    <row r="343" spans="1:5" ht="19.5" customHeight="1">
      <c r="A343" s="218" t="s">
        <v>150</v>
      </c>
      <c r="B343" s="42">
        <f>SUM(B344:B345)</f>
        <v>183</v>
      </c>
      <c r="C343" s="42">
        <f>SUM(C344:C345)</f>
        <v>344</v>
      </c>
      <c r="D343" s="101"/>
      <c r="E343" s="219"/>
    </row>
    <row r="344" spans="1:5" ht="19.5" customHeight="1">
      <c r="A344" s="220" t="s">
        <v>24</v>
      </c>
      <c r="B344" s="48">
        <v>167</v>
      </c>
      <c r="C344" s="48">
        <v>306</v>
      </c>
      <c r="D344" s="209"/>
      <c r="E344" s="224" t="s">
        <v>458</v>
      </c>
    </row>
    <row r="345" spans="1:5" ht="19.5" customHeight="1">
      <c r="A345" s="220" t="s">
        <v>63</v>
      </c>
      <c r="B345" s="48">
        <v>16</v>
      </c>
      <c r="C345" s="48">
        <v>38</v>
      </c>
      <c r="D345" s="209"/>
      <c r="E345" s="221"/>
    </row>
    <row r="346" spans="1:5" ht="19.5" customHeight="1">
      <c r="A346" s="216" t="s">
        <v>263</v>
      </c>
      <c r="B346" s="43">
        <f>B347+B353+B355+B358</f>
        <v>1904</v>
      </c>
      <c r="C346" s="43">
        <f>C347+C353+C355+C358</f>
        <v>2174.9200000000005</v>
      </c>
      <c r="D346" s="101">
        <f>(C346/B346-1)*100</f>
        <v>14.228991596638686</v>
      </c>
      <c r="E346" s="221"/>
    </row>
    <row r="347" spans="1:5" ht="19.5" customHeight="1">
      <c r="A347" s="218" t="s">
        <v>151</v>
      </c>
      <c r="B347" s="42">
        <f>SUM(B348:B352)</f>
        <v>1774</v>
      </c>
      <c r="C347" s="42">
        <f>SUM(C348:C352)</f>
        <v>1922.6100000000001</v>
      </c>
      <c r="D347" s="209"/>
      <c r="E347" s="221"/>
    </row>
    <row r="348" spans="1:5" ht="19.5" customHeight="1">
      <c r="A348" s="220" t="s">
        <v>24</v>
      </c>
      <c r="B348" s="210">
        <v>1427</v>
      </c>
      <c r="C348" s="210">
        <v>1410</v>
      </c>
      <c r="D348" s="101"/>
      <c r="E348" s="224" t="s">
        <v>466</v>
      </c>
    </row>
    <row r="349" spans="1:5" ht="19.5" customHeight="1">
      <c r="A349" s="220" t="s">
        <v>63</v>
      </c>
      <c r="B349" s="42">
        <v>67</v>
      </c>
      <c r="C349" s="42">
        <v>256</v>
      </c>
      <c r="D349" s="101"/>
      <c r="E349" s="219"/>
    </row>
    <row r="350" spans="1:10" ht="19.5" customHeight="1">
      <c r="A350" s="220" t="s">
        <v>152</v>
      </c>
      <c r="B350" s="48">
        <v>5</v>
      </c>
      <c r="C350" s="48"/>
      <c r="D350" s="209"/>
      <c r="E350" s="221"/>
      <c r="J350" s="168"/>
    </row>
    <row r="351" spans="1:5" ht="19.5" customHeight="1">
      <c r="A351" s="220" t="s">
        <v>16</v>
      </c>
      <c r="B351" s="48">
        <v>228</v>
      </c>
      <c r="C351" s="48">
        <v>209.61</v>
      </c>
      <c r="D351" s="209"/>
      <c r="E351" s="221"/>
    </row>
    <row r="352" spans="1:5" ht="19.5" customHeight="1">
      <c r="A352" s="220" t="s">
        <v>153</v>
      </c>
      <c r="B352" s="48">
        <v>47</v>
      </c>
      <c r="C352" s="48">
        <v>47</v>
      </c>
      <c r="D352" s="209"/>
      <c r="E352" s="221"/>
    </row>
    <row r="353" spans="1:5" ht="19.5" customHeight="1">
      <c r="A353" s="218" t="s">
        <v>154</v>
      </c>
      <c r="B353" s="48">
        <f>SUM(B354:B354)</f>
        <v>0</v>
      </c>
      <c r="C353" s="48">
        <f>SUM(C354:C354)</f>
        <v>128</v>
      </c>
      <c r="D353" s="209"/>
      <c r="E353" s="221"/>
    </row>
    <row r="354" spans="1:5" ht="19.5" customHeight="1">
      <c r="A354" s="220" t="s">
        <v>155</v>
      </c>
      <c r="B354" s="210"/>
      <c r="C354" s="212">
        <v>128</v>
      </c>
      <c r="D354" s="101"/>
      <c r="E354" s="222"/>
    </row>
    <row r="355" spans="1:5" ht="19.5" customHeight="1">
      <c r="A355" s="218" t="s">
        <v>156</v>
      </c>
      <c r="B355" s="42">
        <f>SUM(B356:B357)</f>
        <v>60</v>
      </c>
      <c r="C355" s="42">
        <f>SUM(C356:C357)</f>
        <v>49.03</v>
      </c>
      <c r="D355" s="101"/>
      <c r="E355" s="219"/>
    </row>
    <row r="356" spans="1:5" ht="19.5" customHeight="1">
      <c r="A356" s="220" t="s">
        <v>147</v>
      </c>
      <c r="B356" s="48">
        <v>51</v>
      </c>
      <c r="C356" s="48">
        <v>40.03</v>
      </c>
      <c r="D356" s="209"/>
      <c r="E356" s="221"/>
    </row>
    <row r="357" spans="1:5" ht="19.5" customHeight="1">
      <c r="A357" s="220" t="s">
        <v>157</v>
      </c>
      <c r="B357" s="48">
        <v>9</v>
      </c>
      <c r="C357" s="48">
        <v>9</v>
      </c>
      <c r="D357" s="209"/>
      <c r="E357" s="221"/>
    </row>
    <row r="358" spans="1:5" ht="19.5" customHeight="1">
      <c r="A358" s="218" t="s">
        <v>158</v>
      </c>
      <c r="B358" s="42">
        <f>SUM(B359:B360)</f>
        <v>70</v>
      </c>
      <c r="C358" s="42">
        <f>SUM(C359:C360)</f>
        <v>75.28</v>
      </c>
      <c r="D358" s="209"/>
      <c r="E358" s="221"/>
    </row>
    <row r="359" spans="1:5" ht="19.5" customHeight="1">
      <c r="A359" s="220" t="s">
        <v>159</v>
      </c>
      <c r="B359" s="48">
        <v>55</v>
      </c>
      <c r="C359" s="48">
        <v>60.28</v>
      </c>
      <c r="D359" s="209"/>
      <c r="E359" s="221"/>
    </row>
    <row r="360" spans="1:5" ht="19.5" customHeight="1">
      <c r="A360" s="220" t="s">
        <v>160</v>
      </c>
      <c r="B360" s="210">
        <v>15</v>
      </c>
      <c r="C360" s="210">
        <v>15</v>
      </c>
      <c r="D360" s="101"/>
      <c r="E360" s="222"/>
    </row>
    <row r="361" spans="1:5" ht="19.5" customHeight="1">
      <c r="A361" s="216" t="s">
        <v>161</v>
      </c>
      <c r="B361" s="43">
        <f>B362</f>
        <v>2608</v>
      </c>
      <c r="C361" s="43">
        <f>C362</f>
        <v>2505</v>
      </c>
      <c r="D361" s="101">
        <f>(C361/B361-1)*100</f>
        <v>-3.949386503067487</v>
      </c>
      <c r="E361" s="219"/>
    </row>
    <row r="362" spans="1:5" ht="19.5" customHeight="1">
      <c r="A362" s="218" t="s">
        <v>162</v>
      </c>
      <c r="B362" s="42">
        <f>SUM(B363:B365)</f>
        <v>2608</v>
      </c>
      <c r="C362" s="42">
        <f>SUM(C363:C365)</f>
        <v>2505</v>
      </c>
      <c r="D362" s="209"/>
      <c r="E362" s="221"/>
    </row>
    <row r="363" spans="1:5" ht="19.5" customHeight="1">
      <c r="A363" s="220" t="s">
        <v>24</v>
      </c>
      <c r="B363" s="48">
        <v>103</v>
      </c>
      <c r="C363" s="48"/>
      <c r="D363" s="209"/>
      <c r="E363" s="221"/>
    </row>
    <row r="364" spans="1:5" ht="19.5" customHeight="1">
      <c r="A364" s="220" t="s">
        <v>63</v>
      </c>
      <c r="B364" s="48">
        <v>5</v>
      </c>
      <c r="C364" s="48">
        <v>5</v>
      </c>
      <c r="D364" s="209"/>
      <c r="E364" s="221"/>
    </row>
    <row r="365" spans="1:5" ht="19.5" customHeight="1">
      <c r="A365" s="220" t="s">
        <v>163</v>
      </c>
      <c r="B365" s="48">
        <v>2500</v>
      </c>
      <c r="C365" s="48">
        <v>2500</v>
      </c>
      <c r="D365" s="209"/>
      <c r="E365" s="221"/>
    </row>
    <row r="366" spans="1:5" ht="19.5" customHeight="1">
      <c r="A366" s="216" t="s">
        <v>164</v>
      </c>
      <c r="B366" s="210">
        <v>9200</v>
      </c>
      <c r="C366" s="210">
        <v>10000</v>
      </c>
      <c r="D366" s="101">
        <f>(C366/B366-1)*100</f>
        <v>8.695652173913038</v>
      </c>
      <c r="E366" s="222"/>
    </row>
    <row r="367" spans="1:5" ht="19.5" customHeight="1">
      <c r="A367" s="216" t="s">
        <v>165</v>
      </c>
      <c r="B367" s="42">
        <f>B368+B369</f>
        <v>21091</v>
      </c>
      <c r="C367" s="42">
        <f>C368+C369</f>
        <v>24190</v>
      </c>
      <c r="D367" s="101">
        <f>(C367/B367-1)*100</f>
        <v>14.69347114883126</v>
      </c>
      <c r="E367" s="219"/>
    </row>
    <row r="368" spans="1:5" ht="19.5" customHeight="1">
      <c r="A368" s="218" t="s">
        <v>166</v>
      </c>
      <c r="B368" s="48">
        <v>5325</v>
      </c>
      <c r="C368" s="48">
        <v>13110</v>
      </c>
      <c r="D368" s="209"/>
      <c r="E368" s="221"/>
    </row>
    <row r="369" spans="1:5" ht="19.5" customHeight="1">
      <c r="A369" s="218" t="s">
        <v>167</v>
      </c>
      <c r="B369" s="48">
        <v>15766</v>
      </c>
      <c r="C369" s="48">
        <v>11080</v>
      </c>
      <c r="D369" s="209"/>
      <c r="E369" s="221"/>
    </row>
    <row r="370" spans="1:5" ht="19.5" customHeight="1">
      <c r="A370" s="216" t="s">
        <v>0</v>
      </c>
      <c r="B370" s="207"/>
      <c r="C370" s="93">
        <v>2000</v>
      </c>
      <c r="D370" s="207"/>
      <c r="E370" s="226"/>
    </row>
    <row r="371" spans="1:5" ht="19.5" customHeight="1" thickBot="1">
      <c r="A371" s="227" t="s">
        <v>168</v>
      </c>
      <c r="B371" s="47">
        <f>B5+B95+B100+B128+B154+B168+B192+B233+B267+B273+B280+B324+B329+B336+B346+B361+B366+B367</f>
        <v>373100</v>
      </c>
      <c r="C371" s="47">
        <f>C5+C95+C100+C128+C154+C168+C192+C233+C267+C273+C280+C324+C329+C336+C346+C361+C366+C367+C370</f>
        <v>403499.51800000004</v>
      </c>
      <c r="D371" s="122">
        <f>(C371/B371-1)*100</f>
        <v>8.147820423478969</v>
      </c>
      <c r="E371" s="228"/>
    </row>
    <row r="372" spans="1:5" ht="39.75" customHeight="1">
      <c r="A372" s="438" t="s">
        <v>469</v>
      </c>
      <c r="B372" s="439"/>
      <c r="C372" s="439"/>
      <c r="D372" s="439"/>
      <c r="E372" s="439"/>
    </row>
  </sheetData>
  <sheetProtection/>
  <mergeCells count="3">
    <mergeCell ref="A2:E2"/>
    <mergeCell ref="D3:E3"/>
    <mergeCell ref="A372:E372"/>
  </mergeCells>
  <printOptions horizontalCentered="1"/>
  <pageMargins left="0.4330708661417323" right="0.35433070866141736" top="0.984251968503937" bottom="0.5905511811023623" header="0.5118110236220472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3"/>
  <sheetViews>
    <sheetView zoomScalePageLayoutView="0" workbookViewId="0" topLeftCell="A37">
      <selection activeCell="F4" sqref="A4:IV39"/>
    </sheetView>
  </sheetViews>
  <sheetFormatPr defaultColWidth="9.00390625" defaultRowHeight="14.25"/>
  <cols>
    <col min="1" max="1" width="32.421875" style="13" customWidth="1"/>
    <col min="2" max="2" width="15.28125" style="13" customWidth="1"/>
    <col min="3" max="3" width="13.28125" style="13" customWidth="1"/>
    <col min="4" max="4" width="12.421875" style="92" customWidth="1"/>
    <col min="5" max="5" width="11.140625" style="112" customWidth="1"/>
    <col min="6" max="8" width="9.00390625" style="15" customWidth="1"/>
    <col min="9" max="16384" width="9.00390625" style="13" customWidth="1"/>
  </cols>
  <sheetData>
    <row r="1" ht="19.5" customHeight="1">
      <c r="A1" s="249" t="s">
        <v>493</v>
      </c>
    </row>
    <row r="2" spans="1:5" ht="30.75" customHeight="1">
      <c r="A2" s="430" t="s">
        <v>497</v>
      </c>
      <c r="B2" s="430"/>
      <c r="C2" s="430"/>
      <c r="D2" s="430"/>
      <c r="E2" s="430"/>
    </row>
    <row r="3" spans="1:5" ht="21.75" customHeight="1" thickBot="1">
      <c r="A3" s="113"/>
      <c r="B3" s="431" t="s">
        <v>169</v>
      </c>
      <c r="C3" s="431"/>
      <c r="D3" s="431"/>
      <c r="E3" s="431"/>
    </row>
    <row r="4" spans="1:10" ht="24" customHeight="1">
      <c r="A4" s="432" t="s">
        <v>725</v>
      </c>
      <c r="B4" s="428" t="s">
        <v>726</v>
      </c>
      <c r="C4" s="428" t="s">
        <v>727</v>
      </c>
      <c r="D4" s="434" t="s">
        <v>728</v>
      </c>
      <c r="E4" s="435"/>
      <c r="I4" s="15"/>
      <c r="J4" s="15"/>
    </row>
    <row r="5" spans="1:10" ht="30" customHeight="1" thickBot="1">
      <c r="A5" s="433"/>
      <c r="B5" s="429"/>
      <c r="C5" s="429"/>
      <c r="D5" s="349" t="s">
        <v>729</v>
      </c>
      <c r="E5" s="350" t="s">
        <v>730</v>
      </c>
      <c r="I5" s="15"/>
      <c r="J5" s="15"/>
    </row>
    <row r="6" spans="1:10" s="355" customFormat="1" ht="18" customHeight="1">
      <c r="A6" s="351" t="s">
        <v>170</v>
      </c>
      <c r="B6" s="352">
        <v>305000</v>
      </c>
      <c r="C6" s="352">
        <v>305000</v>
      </c>
      <c r="D6" s="352">
        <v>352200</v>
      </c>
      <c r="E6" s="353">
        <v>15.475409836065568</v>
      </c>
      <c r="F6" s="354"/>
      <c r="G6" s="354"/>
      <c r="H6" s="354"/>
      <c r="I6" s="354"/>
      <c r="J6" s="354"/>
    </row>
    <row r="7" spans="1:10" s="355" customFormat="1" ht="18" customHeight="1">
      <c r="A7" s="356" t="s">
        <v>171</v>
      </c>
      <c r="B7" s="357">
        <v>173319</v>
      </c>
      <c r="C7" s="357">
        <v>173319</v>
      </c>
      <c r="D7" s="357">
        <v>183400</v>
      </c>
      <c r="E7" s="358">
        <v>5.816442513515541</v>
      </c>
      <c r="F7" s="354"/>
      <c r="G7" s="354"/>
      <c r="H7" s="354"/>
      <c r="I7" s="354"/>
      <c r="J7" s="354"/>
    </row>
    <row r="8" spans="1:10" ht="18" customHeight="1">
      <c r="A8" s="114" t="s">
        <v>731</v>
      </c>
      <c r="B8" s="359">
        <v>136369</v>
      </c>
      <c r="C8" s="359">
        <v>136369</v>
      </c>
      <c r="D8" s="359">
        <v>140000</v>
      </c>
      <c r="E8" s="360">
        <v>2.6626286032749302</v>
      </c>
      <c r="I8" s="15"/>
      <c r="J8" s="15"/>
    </row>
    <row r="9" spans="1:10" ht="18" customHeight="1">
      <c r="A9" s="114" t="s">
        <v>732</v>
      </c>
      <c r="B9" s="359">
        <v>200</v>
      </c>
      <c r="C9" s="359">
        <v>200</v>
      </c>
      <c r="D9" s="359">
        <v>200</v>
      </c>
      <c r="E9" s="360">
        <v>0</v>
      </c>
      <c r="I9" s="15"/>
      <c r="J9" s="15"/>
    </row>
    <row r="10" spans="1:10" ht="18" customHeight="1">
      <c r="A10" s="114" t="s">
        <v>733</v>
      </c>
      <c r="B10" s="359">
        <v>36750</v>
      </c>
      <c r="C10" s="359">
        <v>36750</v>
      </c>
      <c r="D10" s="361">
        <v>43200</v>
      </c>
      <c r="E10" s="360">
        <v>17.551020408163275</v>
      </c>
      <c r="I10" s="15"/>
      <c r="J10" s="15"/>
    </row>
    <row r="11" spans="1:10" s="355" customFormat="1" ht="18" customHeight="1">
      <c r="A11" s="356" t="s">
        <v>752</v>
      </c>
      <c r="B11" s="357">
        <v>131681</v>
      </c>
      <c r="C11" s="357">
        <v>131681</v>
      </c>
      <c r="D11" s="357">
        <v>168800</v>
      </c>
      <c r="E11" s="358">
        <v>28.18857693972554</v>
      </c>
      <c r="F11" s="354"/>
      <c r="G11" s="354"/>
      <c r="H11" s="354"/>
      <c r="I11" s="354"/>
      <c r="J11" s="354"/>
    </row>
    <row r="12" spans="1:10" ht="18" customHeight="1">
      <c r="A12" s="114" t="s">
        <v>753</v>
      </c>
      <c r="B12" s="359">
        <v>107181</v>
      </c>
      <c r="C12" s="359">
        <v>107181</v>
      </c>
      <c r="D12" s="359">
        <v>140000</v>
      </c>
      <c r="E12" s="360">
        <v>30.620165887610675</v>
      </c>
      <c r="I12" s="15"/>
      <c r="J12" s="15"/>
    </row>
    <row r="13" spans="1:10" ht="18" customHeight="1" thickBot="1">
      <c r="A13" s="115" t="s">
        <v>734</v>
      </c>
      <c r="B13" s="362">
        <v>24500</v>
      </c>
      <c r="C13" s="362">
        <v>24500</v>
      </c>
      <c r="D13" s="363">
        <v>28800</v>
      </c>
      <c r="E13" s="364">
        <v>17.551020408163275</v>
      </c>
      <c r="I13" s="15"/>
      <c r="J13" s="15"/>
    </row>
    <row r="14" spans="1:10" s="355" customFormat="1" ht="18" customHeight="1">
      <c r="A14" s="351" t="s">
        <v>172</v>
      </c>
      <c r="B14" s="352">
        <v>291000</v>
      </c>
      <c r="C14" s="352">
        <v>291000</v>
      </c>
      <c r="D14" s="352">
        <v>298000</v>
      </c>
      <c r="E14" s="353">
        <v>2.405498281786933</v>
      </c>
      <c r="F14" s="354"/>
      <c r="G14" s="354"/>
      <c r="H14" s="354"/>
      <c r="I14" s="354"/>
      <c r="J14" s="354"/>
    </row>
    <row r="15" spans="1:10" s="355" customFormat="1" ht="18" customHeight="1">
      <c r="A15" s="356" t="s">
        <v>171</v>
      </c>
      <c r="B15" s="357">
        <v>97381</v>
      </c>
      <c r="C15" s="357">
        <v>97381</v>
      </c>
      <c r="D15" s="357">
        <v>103500</v>
      </c>
      <c r="E15" s="358">
        <v>6.283566609502889</v>
      </c>
      <c r="F15" s="354"/>
      <c r="G15" s="354"/>
      <c r="H15" s="354"/>
      <c r="I15" s="354"/>
      <c r="J15" s="354"/>
    </row>
    <row r="16" spans="1:10" ht="18" customHeight="1">
      <c r="A16" s="365" t="s">
        <v>735</v>
      </c>
      <c r="B16" s="359">
        <v>30000</v>
      </c>
      <c r="C16" s="359">
        <v>30000</v>
      </c>
      <c r="D16" s="359">
        <v>34500</v>
      </c>
      <c r="E16" s="360">
        <v>14.999999999999991</v>
      </c>
      <c r="I16" s="15"/>
      <c r="J16" s="15"/>
    </row>
    <row r="17" spans="1:10" ht="18" customHeight="1">
      <c r="A17" s="365" t="s">
        <v>736</v>
      </c>
      <c r="B17" s="359">
        <v>64110</v>
      </c>
      <c r="C17" s="359">
        <v>64110</v>
      </c>
      <c r="D17" s="359">
        <v>69000</v>
      </c>
      <c r="E17" s="360">
        <v>7.6275152082358355</v>
      </c>
      <c r="I17" s="15"/>
      <c r="J17" s="15"/>
    </row>
    <row r="18" spans="1:10" s="355" customFormat="1" ht="18" customHeight="1">
      <c r="A18" s="114" t="s">
        <v>737</v>
      </c>
      <c r="B18" s="359">
        <v>3271</v>
      </c>
      <c r="C18" s="359">
        <v>3271</v>
      </c>
      <c r="D18" s="359"/>
      <c r="E18" s="360">
        <v>-100</v>
      </c>
      <c r="F18" s="354"/>
      <c r="G18" s="354"/>
      <c r="H18" s="354"/>
      <c r="I18" s="354"/>
      <c r="J18" s="354"/>
    </row>
    <row r="19" spans="1:10" ht="18" customHeight="1">
      <c r="A19" s="356" t="s">
        <v>752</v>
      </c>
      <c r="B19" s="357">
        <v>193619</v>
      </c>
      <c r="C19" s="357">
        <v>193619</v>
      </c>
      <c r="D19" s="357">
        <v>194500</v>
      </c>
      <c r="E19" s="358">
        <v>0.4550173278448977</v>
      </c>
      <c r="I19" s="15"/>
      <c r="J19" s="15"/>
    </row>
    <row r="20" spans="1:10" ht="18" customHeight="1">
      <c r="A20" s="114" t="s">
        <v>737</v>
      </c>
      <c r="B20" s="359">
        <v>22700</v>
      </c>
      <c r="C20" s="359">
        <v>22700</v>
      </c>
      <c r="D20" s="359"/>
      <c r="E20" s="360">
        <v>-100</v>
      </c>
      <c r="I20" s="15"/>
      <c r="J20" s="15"/>
    </row>
    <row r="21" spans="1:10" ht="18" customHeight="1">
      <c r="A21" s="114" t="s">
        <v>734</v>
      </c>
      <c r="B21" s="359">
        <v>20000</v>
      </c>
      <c r="C21" s="359">
        <v>20000</v>
      </c>
      <c r="D21" s="359">
        <v>23000</v>
      </c>
      <c r="E21" s="360">
        <v>14.999999999999991</v>
      </c>
      <c r="I21" s="15"/>
      <c r="J21" s="15"/>
    </row>
    <row r="22" spans="1:10" ht="18" customHeight="1">
      <c r="A22" s="114" t="s">
        <v>738</v>
      </c>
      <c r="B22" s="359">
        <v>42740</v>
      </c>
      <c r="C22" s="359">
        <v>42740</v>
      </c>
      <c r="D22" s="359">
        <v>46000</v>
      </c>
      <c r="E22" s="360">
        <v>7.6275152082358355</v>
      </c>
      <c r="I22" s="15"/>
      <c r="J22" s="15"/>
    </row>
    <row r="23" spans="1:10" ht="18" customHeight="1">
      <c r="A23" s="114" t="s">
        <v>739</v>
      </c>
      <c r="B23" s="359">
        <v>1900</v>
      </c>
      <c r="C23" s="359">
        <v>1900</v>
      </c>
      <c r="D23" s="359">
        <v>2400</v>
      </c>
      <c r="E23" s="360">
        <v>26.315789473684205</v>
      </c>
      <c r="I23" s="15"/>
      <c r="J23" s="15"/>
    </row>
    <row r="24" spans="1:10" ht="18" customHeight="1">
      <c r="A24" s="114" t="s">
        <v>740</v>
      </c>
      <c r="B24" s="359">
        <v>17000</v>
      </c>
      <c r="C24" s="359">
        <v>17000</v>
      </c>
      <c r="D24" s="359">
        <v>21000</v>
      </c>
      <c r="E24" s="360">
        <v>23.529411764705888</v>
      </c>
      <c r="I24" s="15"/>
      <c r="J24" s="15"/>
    </row>
    <row r="25" spans="1:10" ht="18" customHeight="1">
      <c r="A25" s="114" t="s">
        <v>741</v>
      </c>
      <c r="B25" s="359">
        <v>20000</v>
      </c>
      <c r="C25" s="359">
        <v>20000</v>
      </c>
      <c r="D25" s="359">
        <v>24000</v>
      </c>
      <c r="E25" s="360">
        <v>19.999999999999996</v>
      </c>
      <c r="I25" s="15"/>
      <c r="J25" s="15"/>
    </row>
    <row r="26" spans="1:10" ht="18" customHeight="1">
      <c r="A26" s="114" t="s">
        <v>742</v>
      </c>
      <c r="B26" s="359">
        <v>5000</v>
      </c>
      <c r="C26" s="359">
        <v>5000</v>
      </c>
      <c r="D26" s="359">
        <v>5800</v>
      </c>
      <c r="E26" s="360">
        <v>15.999999999999993</v>
      </c>
      <c r="I26" s="15"/>
      <c r="J26" s="15"/>
    </row>
    <row r="27" spans="1:10" ht="18" customHeight="1">
      <c r="A27" s="114" t="s">
        <v>743</v>
      </c>
      <c r="B27" s="359">
        <v>22000</v>
      </c>
      <c r="C27" s="359">
        <v>22000</v>
      </c>
      <c r="D27" s="359">
        <v>25000</v>
      </c>
      <c r="E27" s="360">
        <v>13.636363636363647</v>
      </c>
      <c r="I27" s="15"/>
      <c r="J27" s="15"/>
    </row>
    <row r="28" spans="1:10" ht="18" customHeight="1">
      <c r="A28" s="114" t="s">
        <v>744</v>
      </c>
      <c r="B28" s="359">
        <v>25000</v>
      </c>
      <c r="C28" s="359">
        <v>25000</v>
      </c>
      <c r="D28" s="359">
        <v>28000</v>
      </c>
      <c r="E28" s="360">
        <v>12.00000000000001</v>
      </c>
      <c r="I28" s="15"/>
      <c r="J28" s="15"/>
    </row>
    <row r="29" spans="1:10" s="355" customFormat="1" ht="18" customHeight="1">
      <c r="A29" s="114" t="s">
        <v>745</v>
      </c>
      <c r="B29" s="359">
        <v>5000</v>
      </c>
      <c r="C29" s="359">
        <v>5000</v>
      </c>
      <c r="D29" s="359">
        <v>5600</v>
      </c>
      <c r="E29" s="360">
        <v>12.00000000000001</v>
      </c>
      <c r="F29" s="354"/>
      <c r="G29" s="354"/>
      <c r="H29" s="354"/>
      <c r="I29" s="354"/>
      <c r="J29" s="354"/>
    </row>
    <row r="30" spans="1:10" ht="18" customHeight="1">
      <c r="A30" s="114" t="s">
        <v>746</v>
      </c>
      <c r="B30" s="359">
        <v>3200</v>
      </c>
      <c r="C30" s="359">
        <v>3200</v>
      </c>
      <c r="D30" s="359">
        <v>3600</v>
      </c>
      <c r="E30" s="360">
        <v>12.5</v>
      </c>
      <c r="I30" s="15"/>
      <c r="J30" s="15"/>
    </row>
    <row r="31" spans="1:10" ht="18" customHeight="1" thickBot="1">
      <c r="A31" s="115" t="s">
        <v>747</v>
      </c>
      <c r="B31" s="362">
        <v>9079</v>
      </c>
      <c r="C31" s="362">
        <v>9079</v>
      </c>
      <c r="D31" s="362">
        <v>10100</v>
      </c>
      <c r="E31" s="364">
        <v>11.245731908800538</v>
      </c>
      <c r="I31" s="15"/>
      <c r="J31" s="15"/>
    </row>
    <row r="32" spans="1:10" ht="18" customHeight="1">
      <c r="A32" s="351" t="s">
        <v>173</v>
      </c>
      <c r="B32" s="352">
        <v>58000</v>
      </c>
      <c r="C32" s="352">
        <v>58000</v>
      </c>
      <c r="D32" s="366">
        <v>43000</v>
      </c>
      <c r="E32" s="353">
        <v>-25.86206896551724</v>
      </c>
      <c r="I32" s="15"/>
      <c r="J32" s="15"/>
    </row>
    <row r="33" spans="1:10" ht="18" customHeight="1">
      <c r="A33" s="114" t="s">
        <v>748</v>
      </c>
      <c r="B33" s="359">
        <v>18400</v>
      </c>
      <c r="C33" s="359">
        <v>18400</v>
      </c>
      <c r="D33" s="359">
        <v>20000</v>
      </c>
      <c r="E33" s="360">
        <v>8.695652173913038</v>
      </c>
      <c r="I33" s="15"/>
      <c r="J33" s="15"/>
    </row>
    <row r="34" spans="1:10" ht="18" customHeight="1">
      <c r="A34" s="114" t="s">
        <v>749</v>
      </c>
      <c r="B34" s="359">
        <v>14300</v>
      </c>
      <c r="C34" s="359">
        <v>14300</v>
      </c>
      <c r="D34" s="359">
        <v>6000</v>
      </c>
      <c r="E34" s="360">
        <v>-58.04195804195804</v>
      </c>
      <c r="I34" s="15"/>
      <c r="J34" s="15"/>
    </row>
    <row r="35" spans="1:10" ht="18" customHeight="1">
      <c r="A35" s="114" t="s">
        <v>750</v>
      </c>
      <c r="B35" s="359">
        <v>9700</v>
      </c>
      <c r="C35" s="359">
        <v>9700</v>
      </c>
      <c r="D35" s="359">
        <v>7000</v>
      </c>
      <c r="E35" s="360">
        <v>-27.835051546391753</v>
      </c>
      <c r="I35" s="15"/>
      <c r="J35" s="15"/>
    </row>
    <row r="36" spans="1:10" s="355" customFormat="1" ht="18" customHeight="1" thickBot="1">
      <c r="A36" s="115" t="s">
        <v>751</v>
      </c>
      <c r="B36" s="362">
        <v>15600</v>
      </c>
      <c r="C36" s="362">
        <v>15600</v>
      </c>
      <c r="D36" s="362">
        <v>10000</v>
      </c>
      <c r="E36" s="364">
        <v>-35.89743589743589</v>
      </c>
      <c r="F36" s="354"/>
      <c r="G36" s="354"/>
      <c r="H36" s="354"/>
      <c r="I36" s="354"/>
      <c r="J36" s="354"/>
    </row>
    <row r="37" spans="1:10" s="355" customFormat="1" ht="18" customHeight="1">
      <c r="A37" s="367" t="s">
        <v>754</v>
      </c>
      <c r="B37" s="366">
        <v>654000</v>
      </c>
      <c r="C37" s="366">
        <v>654000</v>
      </c>
      <c r="D37" s="352">
        <v>693200</v>
      </c>
      <c r="E37" s="368">
        <v>5.993883792048926</v>
      </c>
      <c r="F37" s="369"/>
      <c r="G37" s="354"/>
      <c r="H37" s="354"/>
      <c r="I37" s="354"/>
      <c r="J37" s="354"/>
    </row>
    <row r="38" spans="1:10" s="355" customFormat="1" ht="18" customHeight="1">
      <c r="A38" s="356" t="s">
        <v>755</v>
      </c>
      <c r="B38" s="357">
        <v>270700</v>
      </c>
      <c r="C38" s="357">
        <v>270700</v>
      </c>
      <c r="D38" s="370">
        <v>286900</v>
      </c>
      <c r="E38" s="358">
        <v>5.984484669375689</v>
      </c>
      <c r="F38" s="354"/>
      <c r="G38" s="354"/>
      <c r="H38" s="354"/>
      <c r="I38" s="354"/>
      <c r="J38" s="354"/>
    </row>
    <row r="39" spans="1:10" ht="15" thickBot="1">
      <c r="A39" s="371" t="s">
        <v>756</v>
      </c>
      <c r="B39" s="372">
        <v>383300</v>
      </c>
      <c r="C39" s="372">
        <v>383300</v>
      </c>
      <c r="D39" s="373">
        <v>406300</v>
      </c>
      <c r="E39" s="374">
        <v>6.00052178450301</v>
      </c>
      <c r="I39" s="15"/>
      <c r="J39" s="15"/>
    </row>
    <row r="40" spans="1:5" ht="28.5" customHeight="1">
      <c r="A40" s="440" t="s">
        <v>498</v>
      </c>
      <c r="B40" s="440"/>
      <c r="C40" s="440"/>
      <c r="D40" s="440"/>
      <c r="E40" s="440"/>
    </row>
    <row r="41" spans="1:5" ht="12.75">
      <c r="A41" s="141"/>
      <c r="B41" s="15"/>
      <c r="C41" s="15"/>
      <c r="D41" s="157"/>
      <c r="E41" s="158"/>
    </row>
    <row r="42" spans="1:5" ht="12.75">
      <c r="A42" s="141"/>
      <c r="B42" s="15"/>
      <c r="C42" s="15"/>
      <c r="D42" s="157"/>
      <c r="E42" s="158"/>
    </row>
    <row r="43" spans="1:5" ht="12.75">
      <c r="A43" s="141"/>
      <c r="B43" s="15"/>
      <c r="C43" s="15"/>
      <c r="D43" s="157"/>
      <c r="E43" s="158"/>
    </row>
    <row r="44" spans="1:5" ht="12.75">
      <c r="A44" s="141"/>
      <c r="B44" s="15"/>
      <c r="C44" s="15"/>
      <c r="D44" s="157"/>
      <c r="E44" s="158"/>
    </row>
    <row r="45" spans="1:5" ht="12.75">
      <c r="A45" s="141"/>
      <c r="B45" s="15"/>
      <c r="C45" s="15"/>
      <c r="D45" s="157"/>
      <c r="E45" s="158"/>
    </row>
    <row r="46" spans="1:5" ht="12.75">
      <c r="A46" s="141"/>
      <c r="B46" s="15"/>
      <c r="C46" s="15"/>
      <c r="D46" s="157"/>
      <c r="E46" s="158"/>
    </row>
    <row r="47" spans="1:5" ht="12.75">
      <c r="A47" s="141"/>
      <c r="B47" s="15"/>
      <c r="C47" s="15"/>
      <c r="D47" s="157"/>
      <c r="E47" s="158"/>
    </row>
    <row r="48" spans="1:5" ht="12.75">
      <c r="A48" s="141"/>
      <c r="B48" s="15"/>
      <c r="C48" s="15"/>
      <c r="D48" s="157"/>
      <c r="E48" s="158"/>
    </row>
    <row r="49" spans="1:5" ht="12.75">
      <c r="A49" s="141"/>
      <c r="B49" s="15"/>
      <c r="C49" s="15"/>
      <c r="D49" s="157"/>
      <c r="E49" s="158"/>
    </row>
    <row r="50" spans="1:5" ht="12.75">
      <c r="A50" s="141"/>
      <c r="B50" s="15"/>
      <c r="C50" s="15"/>
      <c r="D50" s="157"/>
      <c r="E50" s="158"/>
    </row>
    <row r="51" spans="1:5" ht="12.75">
      <c r="A51" s="141"/>
      <c r="B51" s="15"/>
      <c r="C51" s="15"/>
      <c r="D51" s="157"/>
      <c r="E51" s="158"/>
    </row>
    <row r="52" spans="1:5" ht="12.75">
      <c r="A52" s="141"/>
      <c r="B52" s="15"/>
      <c r="C52" s="15"/>
      <c r="D52" s="157"/>
      <c r="E52" s="158"/>
    </row>
    <row r="53" spans="1:5" ht="12.75">
      <c r="A53" s="141"/>
      <c r="B53" s="15"/>
      <c r="C53" s="15"/>
      <c r="D53" s="157"/>
      <c r="E53" s="158"/>
    </row>
    <row r="54" spans="1:5" ht="12.75">
      <c r="A54" s="141"/>
      <c r="B54" s="15"/>
      <c r="C54" s="15"/>
      <c r="D54" s="157"/>
      <c r="E54" s="158"/>
    </row>
    <row r="55" spans="1:5" ht="12.75">
      <c r="A55" s="141"/>
      <c r="B55" s="15"/>
      <c r="C55" s="15"/>
      <c r="D55" s="157"/>
      <c r="E55" s="158"/>
    </row>
    <row r="56" spans="1:5" ht="12.75">
      <c r="A56" s="141"/>
      <c r="B56" s="15"/>
      <c r="C56" s="15"/>
      <c r="D56" s="157"/>
      <c r="E56" s="158"/>
    </row>
    <row r="57" spans="1:5" ht="12.75">
      <c r="A57" s="141"/>
      <c r="B57" s="15"/>
      <c r="C57" s="15"/>
      <c r="D57" s="157"/>
      <c r="E57" s="158"/>
    </row>
    <row r="58" spans="1:5" ht="12.75">
      <c r="A58" s="141"/>
      <c r="B58" s="15"/>
      <c r="C58" s="15"/>
      <c r="D58" s="157"/>
      <c r="E58" s="158"/>
    </row>
    <row r="59" spans="1:5" ht="12.75">
      <c r="A59" s="141"/>
      <c r="B59" s="15"/>
      <c r="C59" s="15"/>
      <c r="D59" s="157"/>
      <c r="E59" s="158"/>
    </row>
    <row r="60" spans="1:5" ht="12.75">
      <c r="A60" s="141"/>
      <c r="B60" s="15"/>
      <c r="C60" s="15"/>
      <c r="D60" s="157"/>
      <c r="E60" s="158"/>
    </row>
    <row r="61" spans="1:5" ht="12.75">
      <c r="A61" s="141"/>
      <c r="B61" s="15"/>
      <c r="C61" s="15"/>
      <c r="D61" s="157"/>
      <c r="E61" s="158"/>
    </row>
    <row r="62" spans="1:5" ht="12.75">
      <c r="A62" s="141"/>
      <c r="B62" s="15"/>
      <c r="C62" s="15"/>
      <c r="D62" s="157"/>
      <c r="E62" s="158"/>
    </row>
    <row r="63" spans="1:5" ht="12.75">
      <c r="A63" s="141"/>
      <c r="B63" s="15"/>
      <c r="C63" s="15"/>
      <c r="D63" s="157"/>
      <c r="E63" s="158"/>
    </row>
    <row r="64" spans="1:5" ht="12.75">
      <c r="A64" s="141"/>
      <c r="B64" s="15"/>
      <c r="C64" s="15"/>
      <c r="D64" s="157"/>
      <c r="E64" s="158"/>
    </row>
    <row r="65" spans="1:5" ht="12.75">
      <c r="A65" s="141"/>
      <c r="B65" s="15"/>
      <c r="C65" s="15"/>
      <c r="D65" s="157"/>
      <c r="E65" s="158"/>
    </row>
    <row r="66" spans="1:5" ht="12.75">
      <c r="A66" s="141"/>
      <c r="B66" s="15"/>
      <c r="C66" s="15"/>
      <c r="D66" s="157"/>
      <c r="E66" s="158"/>
    </row>
    <row r="67" spans="1:5" ht="12.75">
      <c r="A67" s="141"/>
      <c r="B67" s="15"/>
      <c r="C67" s="15"/>
      <c r="D67" s="157"/>
      <c r="E67" s="158"/>
    </row>
    <row r="68" spans="1:5" ht="12.75">
      <c r="A68" s="141"/>
      <c r="B68" s="15"/>
      <c r="C68" s="15"/>
      <c r="D68" s="157"/>
      <c r="E68" s="158"/>
    </row>
    <row r="69" spans="1:5" ht="12.75">
      <c r="A69" s="141"/>
      <c r="B69" s="15"/>
      <c r="C69" s="15"/>
      <c r="D69" s="157"/>
      <c r="E69" s="158"/>
    </row>
    <row r="70" spans="1:5" ht="12.75">
      <c r="A70" s="141"/>
      <c r="B70" s="15"/>
      <c r="C70" s="15"/>
      <c r="D70" s="157"/>
      <c r="E70" s="158"/>
    </row>
    <row r="71" spans="1:5" ht="12.75">
      <c r="A71" s="141"/>
      <c r="B71" s="15"/>
      <c r="C71" s="15"/>
      <c r="D71" s="157"/>
      <c r="E71" s="158"/>
    </row>
    <row r="72" spans="1:5" ht="12.75">
      <c r="A72" s="141"/>
      <c r="B72" s="15"/>
      <c r="C72" s="15"/>
      <c r="D72" s="157"/>
      <c r="E72" s="158"/>
    </row>
    <row r="73" spans="1:5" ht="12.75">
      <c r="A73" s="141"/>
      <c r="B73" s="15"/>
      <c r="C73" s="15"/>
      <c r="D73" s="157"/>
      <c r="E73" s="158"/>
    </row>
    <row r="74" spans="1:5" ht="12.75">
      <c r="A74" s="141"/>
      <c r="B74" s="15"/>
      <c r="C74" s="15"/>
      <c r="D74" s="157"/>
      <c r="E74" s="158"/>
    </row>
    <row r="75" spans="1:5" ht="12.75">
      <c r="A75" s="141"/>
      <c r="B75" s="15"/>
      <c r="C75" s="15"/>
      <c r="D75" s="157"/>
      <c r="E75" s="158"/>
    </row>
    <row r="76" spans="1:5" ht="12.75">
      <c r="A76" s="141"/>
      <c r="B76" s="15"/>
      <c r="C76" s="15"/>
      <c r="D76" s="157"/>
      <c r="E76" s="158"/>
    </row>
    <row r="77" spans="1:5" ht="12.75">
      <c r="A77" s="141"/>
      <c r="B77" s="15"/>
      <c r="C77" s="15"/>
      <c r="D77" s="157"/>
      <c r="E77" s="158"/>
    </row>
    <row r="78" spans="1:5" ht="12.75">
      <c r="A78" s="141"/>
      <c r="B78" s="15"/>
      <c r="C78" s="15"/>
      <c r="D78" s="157"/>
      <c r="E78" s="158"/>
    </row>
    <row r="79" spans="1:5" ht="12.75">
      <c r="A79" s="141"/>
      <c r="B79" s="15"/>
      <c r="C79" s="15"/>
      <c r="D79" s="157"/>
      <c r="E79" s="158"/>
    </row>
    <row r="80" spans="1:5" ht="12.75">
      <c r="A80" s="141"/>
      <c r="B80" s="15"/>
      <c r="C80" s="15"/>
      <c r="D80" s="157"/>
      <c r="E80" s="158"/>
    </row>
    <row r="81" spans="1:5" ht="12.75">
      <c r="A81" s="141"/>
      <c r="B81" s="15"/>
      <c r="C81" s="15"/>
      <c r="D81" s="157"/>
      <c r="E81" s="158"/>
    </row>
    <row r="82" spans="1:5" ht="12.75">
      <c r="A82" s="141"/>
      <c r="B82" s="15"/>
      <c r="C82" s="15"/>
      <c r="D82" s="157"/>
      <c r="E82" s="158"/>
    </row>
    <row r="83" spans="1:5" ht="12.75">
      <c r="A83" s="141"/>
      <c r="B83" s="15"/>
      <c r="C83" s="15"/>
      <c r="D83" s="157"/>
      <c r="E83" s="158"/>
    </row>
    <row r="84" spans="1:5" ht="12.75">
      <c r="A84" s="141"/>
      <c r="B84" s="15"/>
      <c r="C84" s="15"/>
      <c r="D84" s="157"/>
      <c r="E84" s="158"/>
    </row>
    <row r="85" spans="1:5" ht="12.75">
      <c r="A85" s="141"/>
      <c r="B85" s="15"/>
      <c r="C85" s="15"/>
      <c r="D85" s="157"/>
      <c r="E85" s="158"/>
    </row>
    <row r="86" spans="1:5" ht="12.75">
      <c r="A86" s="141"/>
      <c r="B86" s="15"/>
      <c r="C86" s="15"/>
      <c r="D86" s="157"/>
      <c r="E86" s="158"/>
    </row>
    <row r="87" spans="1:5" ht="12.75">
      <c r="A87" s="141"/>
      <c r="B87" s="15"/>
      <c r="C87" s="15"/>
      <c r="D87" s="157"/>
      <c r="E87" s="158"/>
    </row>
    <row r="88" spans="1:5" ht="12.75">
      <c r="A88" s="141"/>
      <c r="B88" s="15"/>
      <c r="C88" s="15"/>
      <c r="D88" s="157"/>
      <c r="E88" s="158"/>
    </row>
    <row r="89" spans="1:5" ht="12.75">
      <c r="A89" s="141"/>
      <c r="B89" s="15"/>
      <c r="C89" s="15"/>
      <c r="D89" s="157"/>
      <c r="E89" s="158"/>
    </row>
    <row r="90" spans="1:5" ht="12.75">
      <c r="A90" s="141"/>
      <c r="B90" s="15"/>
      <c r="C90" s="15"/>
      <c r="D90" s="157"/>
      <c r="E90" s="158"/>
    </row>
    <row r="91" spans="1:5" ht="12.75">
      <c r="A91" s="141"/>
      <c r="B91" s="15"/>
      <c r="C91" s="15"/>
      <c r="D91" s="157"/>
      <c r="E91" s="158"/>
    </row>
    <row r="92" spans="1:5" ht="12.75">
      <c r="A92" s="141"/>
      <c r="B92" s="15"/>
      <c r="C92" s="15"/>
      <c r="D92" s="157"/>
      <c r="E92" s="158"/>
    </row>
    <row r="93" spans="1:5" ht="12.75">
      <c r="A93" s="141"/>
      <c r="B93" s="15"/>
      <c r="C93" s="15"/>
      <c r="D93" s="157"/>
      <c r="E93" s="158"/>
    </row>
    <row r="94" spans="1:5" ht="12.75">
      <c r="A94" s="141"/>
      <c r="B94" s="15"/>
      <c r="C94" s="15"/>
      <c r="D94" s="157"/>
      <c r="E94" s="158"/>
    </row>
    <row r="95" spans="1:5" ht="12.75">
      <c r="A95" s="141"/>
      <c r="B95" s="15"/>
      <c r="C95" s="15"/>
      <c r="D95" s="157"/>
      <c r="E95" s="158"/>
    </row>
    <row r="96" spans="1:5" ht="12.75">
      <c r="A96" s="141"/>
      <c r="B96" s="15"/>
      <c r="C96" s="15"/>
      <c r="D96" s="157"/>
      <c r="E96" s="158"/>
    </row>
    <row r="97" spans="1:5" ht="12.75">
      <c r="A97" s="141"/>
      <c r="B97" s="15"/>
      <c r="C97" s="15"/>
      <c r="D97" s="157"/>
      <c r="E97" s="158"/>
    </row>
    <row r="98" spans="1:5" ht="12.75">
      <c r="A98" s="141"/>
      <c r="B98" s="15"/>
      <c r="C98" s="15"/>
      <c r="D98" s="157"/>
      <c r="E98" s="158"/>
    </row>
    <row r="99" spans="1:5" ht="12.75">
      <c r="A99" s="141"/>
      <c r="B99" s="15"/>
      <c r="C99" s="15"/>
      <c r="D99" s="157"/>
      <c r="E99" s="158"/>
    </row>
    <row r="100" spans="1:5" ht="12.75">
      <c r="A100" s="141"/>
      <c r="B100" s="15"/>
      <c r="C100" s="15"/>
      <c r="D100" s="157"/>
      <c r="E100" s="158"/>
    </row>
    <row r="101" spans="1:5" ht="12.75">
      <c r="A101" s="141"/>
      <c r="B101" s="15"/>
      <c r="C101" s="15"/>
      <c r="D101" s="157"/>
      <c r="E101" s="158"/>
    </row>
    <row r="102" spans="1:5" ht="12.75">
      <c r="A102" s="141"/>
      <c r="B102" s="15"/>
      <c r="C102" s="15"/>
      <c r="D102" s="157"/>
      <c r="E102" s="158"/>
    </row>
    <row r="103" spans="1:5" ht="12.75">
      <c r="A103" s="141"/>
      <c r="B103" s="15"/>
      <c r="C103" s="15"/>
      <c r="D103" s="157"/>
      <c r="E103" s="158"/>
    </row>
    <row r="104" spans="1:5" ht="12.75">
      <c r="A104" s="141"/>
      <c r="B104" s="15"/>
      <c r="C104" s="15"/>
      <c r="D104" s="157"/>
      <c r="E104" s="158"/>
    </row>
    <row r="105" spans="1:5" ht="12.75">
      <c r="A105" s="141"/>
      <c r="B105" s="15"/>
      <c r="C105" s="15"/>
      <c r="D105" s="157"/>
      <c r="E105" s="158"/>
    </row>
    <row r="106" spans="1:5" ht="12.75">
      <c r="A106" s="141"/>
      <c r="B106" s="15"/>
      <c r="C106" s="15"/>
      <c r="D106" s="157"/>
      <c r="E106" s="158"/>
    </row>
    <row r="107" spans="1:5" ht="12.75">
      <c r="A107" s="141"/>
      <c r="B107" s="15"/>
      <c r="C107" s="15"/>
      <c r="D107" s="157"/>
      <c r="E107" s="158"/>
    </row>
    <row r="108" spans="1:5" ht="12.75">
      <c r="A108" s="141"/>
      <c r="B108" s="15"/>
      <c r="C108" s="15"/>
      <c r="D108" s="157"/>
      <c r="E108" s="158"/>
    </row>
    <row r="109" spans="1:5" ht="12.75">
      <c r="A109" s="141"/>
      <c r="B109" s="15"/>
      <c r="C109" s="15"/>
      <c r="D109" s="157"/>
      <c r="E109" s="158"/>
    </row>
    <row r="110" spans="1:5" ht="12.75">
      <c r="A110" s="141"/>
      <c r="B110" s="15"/>
      <c r="C110" s="15"/>
      <c r="D110" s="157"/>
      <c r="E110" s="158"/>
    </row>
    <row r="111" spans="1:5" ht="12.75">
      <c r="A111" s="141"/>
      <c r="B111" s="15"/>
      <c r="C111" s="15"/>
      <c r="D111" s="157"/>
      <c r="E111" s="158"/>
    </row>
    <row r="112" spans="1:5" ht="12.75">
      <c r="A112" s="141"/>
      <c r="B112" s="15"/>
      <c r="C112" s="15"/>
      <c r="D112" s="157"/>
      <c r="E112" s="158"/>
    </row>
    <row r="113" spans="1:5" ht="12.75">
      <c r="A113" s="141"/>
      <c r="B113" s="15"/>
      <c r="C113" s="15"/>
      <c r="D113" s="157"/>
      <c r="E113" s="158"/>
    </row>
    <row r="114" spans="1:5" ht="12.75">
      <c r="A114" s="141"/>
      <c r="B114" s="15"/>
      <c r="C114" s="15"/>
      <c r="D114" s="157"/>
      <c r="E114" s="158"/>
    </row>
    <row r="115" spans="1:5" ht="12.75">
      <c r="A115" s="141"/>
      <c r="B115" s="15"/>
      <c r="C115" s="15"/>
      <c r="D115" s="157"/>
      <c r="E115" s="158"/>
    </row>
    <row r="116" spans="1:5" ht="12.75">
      <c r="A116" s="141"/>
      <c r="B116" s="15"/>
      <c r="C116" s="15"/>
      <c r="D116" s="157"/>
      <c r="E116" s="158"/>
    </row>
    <row r="117" spans="1:5" ht="12.75">
      <c r="A117" s="141"/>
      <c r="B117" s="15"/>
      <c r="C117" s="15"/>
      <c r="D117" s="157"/>
      <c r="E117" s="158"/>
    </row>
    <row r="118" spans="1:5" ht="12.75">
      <c r="A118" s="141"/>
      <c r="B118" s="15"/>
      <c r="C118" s="15"/>
      <c r="D118" s="157"/>
      <c r="E118" s="158"/>
    </row>
    <row r="119" spans="1:5" ht="12.75">
      <c r="A119" s="141"/>
      <c r="B119" s="15"/>
      <c r="C119" s="15"/>
      <c r="D119" s="157"/>
      <c r="E119" s="158"/>
    </row>
    <row r="120" spans="1:5" ht="12.75">
      <c r="A120" s="141"/>
      <c r="B120" s="15"/>
      <c r="C120" s="15"/>
      <c r="D120" s="157"/>
      <c r="E120" s="158"/>
    </row>
    <row r="121" spans="1:5" ht="12.75">
      <c r="A121" s="141"/>
      <c r="B121" s="15"/>
      <c r="C121" s="15"/>
      <c r="D121" s="157"/>
      <c r="E121" s="158"/>
    </row>
    <row r="122" spans="1:5" ht="12.75">
      <c r="A122" s="141"/>
      <c r="B122" s="15"/>
      <c r="C122" s="15"/>
      <c r="D122" s="157"/>
      <c r="E122" s="158"/>
    </row>
    <row r="123" spans="1:5" ht="12.75">
      <c r="A123" s="141"/>
      <c r="B123" s="15"/>
      <c r="C123" s="15"/>
      <c r="D123" s="157"/>
      <c r="E123" s="158"/>
    </row>
    <row r="124" spans="1:5" ht="12.75">
      <c r="A124" s="141"/>
      <c r="B124" s="15"/>
      <c r="C124" s="15"/>
      <c r="D124" s="157"/>
      <c r="E124" s="158"/>
    </row>
    <row r="125" spans="1:5" ht="12.75">
      <c r="A125" s="141"/>
      <c r="B125" s="15"/>
      <c r="C125" s="15"/>
      <c r="D125" s="157"/>
      <c r="E125" s="158"/>
    </row>
    <row r="126" spans="1:5" ht="12.75">
      <c r="A126" s="141"/>
      <c r="B126" s="15"/>
      <c r="C126" s="15"/>
      <c r="D126" s="157"/>
      <c r="E126" s="158"/>
    </row>
    <row r="127" spans="1:5" ht="12.75">
      <c r="A127" s="141"/>
      <c r="B127" s="15"/>
      <c r="C127" s="15"/>
      <c r="D127" s="157"/>
      <c r="E127" s="158"/>
    </row>
    <row r="128" spans="1:5" ht="12.75">
      <c r="A128" s="141"/>
      <c r="B128" s="15"/>
      <c r="C128" s="15"/>
      <c r="D128" s="157"/>
      <c r="E128" s="158"/>
    </row>
    <row r="129" spans="1:5" ht="12.75">
      <c r="A129" s="141"/>
      <c r="B129" s="15"/>
      <c r="C129" s="15"/>
      <c r="D129" s="157"/>
      <c r="E129" s="158"/>
    </row>
    <row r="130" spans="1:5" ht="12.75">
      <c r="A130" s="141"/>
      <c r="B130" s="15"/>
      <c r="C130" s="15"/>
      <c r="D130" s="157"/>
      <c r="E130" s="158"/>
    </row>
    <row r="131" spans="1:5" ht="12.75">
      <c r="A131" s="141"/>
      <c r="B131" s="15"/>
      <c r="C131" s="15"/>
      <c r="D131" s="157"/>
      <c r="E131" s="158"/>
    </row>
    <row r="132" spans="1:5" ht="12.75">
      <c r="A132" s="141"/>
      <c r="B132" s="15"/>
      <c r="C132" s="15"/>
      <c r="D132" s="157"/>
      <c r="E132" s="158"/>
    </row>
    <row r="133" spans="1:5" ht="12.75">
      <c r="A133" s="141"/>
      <c r="B133" s="15"/>
      <c r="C133" s="15"/>
      <c r="D133" s="157"/>
      <c r="E133" s="158"/>
    </row>
    <row r="134" spans="1:5" ht="12.75">
      <c r="A134" s="141"/>
      <c r="B134" s="15"/>
      <c r="C134" s="15"/>
      <c r="D134" s="157"/>
      <c r="E134" s="158"/>
    </row>
    <row r="135" spans="1:5" ht="12.75">
      <c r="A135" s="141"/>
      <c r="B135" s="15"/>
      <c r="C135" s="15"/>
      <c r="D135" s="157"/>
      <c r="E135" s="158"/>
    </row>
    <row r="136" spans="1:5" ht="12.75">
      <c r="A136" s="141"/>
      <c r="B136" s="15"/>
      <c r="C136" s="15"/>
      <c r="D136" s="157"/>
      <c r="E136" s="158"/>
    </row>
    <row r="137" spans="1:5" ht="12.75">
      <c r="A137" s="141"/>
      <c r="B137" s="15"/>
      <c r="C137" s="15"/>
      <c r="D137" s="157"/>
      <c r="E137" s="158"/>
    </row>
    <row r="138" spans="1:5" ht="12.75">
      <c r="A138" s="141"/>
      <c r="B138" s="15"/>
      <c r="C138" s="15"/>
      <c r="D138" s="157"/>
      <c r="E138" s="158"/>
    </row>
    <row r="139" spans="1:5" ht="12.75">
      <c r="A139" s="141"/>
      <c r="B139" s="15"/>
      <c r="C139" s="15"/>
      <c r="D139" s="157"/>
      <c r="E139" s="158"/>
    </row>
    <row r="140" spans="1:5" ht="12.75">
      <c r="A140" s="141"/>
      <c r="B140" s="15"/>
      <c r="C140" s="15"/>
      <c r="D140" s="157"/>
      <c r="E140" s="158"/>
    </row>
    <row r="141" spans="1:5" ht="12.75">
      <c r="A141" s="141"/>
      <c r="B141" s="15"/>
      <c r="C141" s="15"/>
      <c r="D141" s="157"/>
      <c r="E141" s="158"/>
    </row>
    <row r="142" spans="1:5" ht="12.75">
      <c r="A142" s="141"/>
      <c r="B142" s="15"/>
      <c r="C142" s="15"/>
      <c r="D142" s="157"/>
      <c r="E142" s="158"/>
    </row>
    <row r="143" spans="1:5" ht="12.75">
      <c r="A143" s="141"/>
      <c r="B143" s="15"/>
      <c r="C143" s="15"/>
      <c r="D143" s="157"/>
      <c r="E143" s="158"/>
    </row>
    <row r="144" spans="1:5" ht="12.75">
      <c r="A144" s="141"/>
      <c r="B144" s="15"/>
      <c r="C144" s="15"/>
      <c r="D144" s="157"/>
      <c r="E144" s="158"/>
    </row>
    <row r="145" spans="1:5" ht="12.75">
      <c r="A145" s="141"/>
      <c r="B145" s="15"/>
      <c r="C145" s="15"/>
      <c r="D145" s="157"/>
      <c r="E145" s="158"/>
    </row>
    <row r="146" spans="1:5" ht="12.75">
      <c r="A146" s="141"/>
      <c r="B146" s="15"/>
      <c r="C146" s="15"/>
      <c r="D146" s="157"/>
      <c r="E146" s="158"/>
    </row>
    <row r="147" spans="1:5" ht="12.75">
      <c r="A147" s="141"/>
      <c r="B147" s="15"/>
      <c r="C147" s="15"/>
      <c r="D147" s="157"/>
      <c r="E147" s="158"/>
    </row>
    <row r="148" spans="1:5" ht="12.75">
      <c r="A148" s="141"/>
      <c r="B148" s="15"/>
      <c r="C148" s="15"/>
      <c r="D148" s="157"/>
      <c r="E148" s="158"/>
    </row>
    <row r="149" spans="1:5" ht="12.75">
      <c r="A149" s="141"/>
      <c r="B149" s="15"/>
      <c r="C149" s="15"/>
      <c r="D149" s="157"/>
      <c r="E149" s="158"/>
    </row>
    <row r="150" spans="1:5" ht="12.75">
      <c r="A150" s="141"/>
      <c r="B150" s="15"/>
      <c r="C150" s="15"/>
      <c r="D150" s="157"/>
      <c r="E150" s="158"/>
    </row>
    <row r="151" spans="1:5" ht="12.75">
      <c r="A151" s="141"/>
      <c r="B151" s="15"/>
      <c r="C151" s="15"/>
      <c r="D151" s="157"/>
      <c r="E151" s="158"/>
    </row>
    <row r="152" spans="1:5" ht="12.75">
      <c r="A152" s="141"/>
      <c r="B152" s="15"/>
      <c r="C152" s="15"/>
      <c r="D152" s="157"/>
      <c r="E152" s="158"/>
    </row>
    <row r="153" spans="1:5" ht="12.75">
      <c r="A153" s="141"/>
      <c r="B153" s="15"/>
      <c r="C153" s="15"/>
      <c r="D153" s="157"/>
      <c r="E153" s="158"/>
    </row>
    <row r="154" spans="1:5" ht="12.75">
      <c r="A154" s="141"/>
      <c r="B154" s="15"/>
      <c r="C154" s="15"/>
      <c r="D154" s="157"/>
      <c r="E154" s="158"/>
    </row>
    <row r="155" spans="1:5" ht="12.75">
      <c r="A155" s="141"/>
      <c r="B155" s="15"/>
      <c r="C155" s="15"/>
      <c r="D155" s="157"/>
      <c r="E155" s="158"/>
    </row>
    <row r="156" spans="1:5" ht="12.75">
      <c r="A156" s="141"/>
      <c r="B156" s="15"/>
      <c r="C156" s="15"/>
      <c r="D156" s="157"/>
      <c r="E156" s="158"/>
    </row>
    <row r="157" spans="1:5" ht="12.75">
      <c r="A157" s="141"/>
      <c r="B157" s="15"/>
      <c r="C157" s="15"/>
      <c r="D157" s="157"/>
      <c r="E157" s="158"/>
    </row>
    <row r="158" spans="1:5" ht="12.75">
      <c r="A158" s="141"/>
      <c r="B158" s="15"/>
      <c r="C158" s="15"/>
      <c r="D158" s="157"/>
      <c r="E158" s="158"/>
    </row>
    <row r="159" spans="1:5" ht="12.75">
      <c r="A159" s="141"/>
      <c r="B159" s="15"/>
      <c r="C159" s="15"/>
      <c r="D159" s="157"/>
      <c r="E159" s="158"/>
    </row>
    <row r="160" spans="1:5" ht="12.75">
      <c r="A160" s="141"/>
      <c r="B160" s="15"/>
      <c r="C160" s="15"/>
      <c r="D160" s="157"/>
      <c r="E160" s="158"/>
    </row>
    <row r="161" spans="1:5" ht="12.75">
      <c r="A161" s="141"/>
      <c r="B161" s="15"/>
      <c r="C161" s="15"/>
      <c r="D161" s="157"/>
      <c r="E161" s="158"/>
    </row>
    <row r="162" spans="1:5" ht="12.75">
      <c r="A162" s="141"/>
      <c r="B162" s="15"/>
      <c r="C162" s="15"/>
      <c r="D162" s="157"/>
      <c r="E162" s="158"/>
    </row>
    <row r="163" spans="1:5" ht="12.75">
      <c r="A163" s="141"/>
      <c r="B163" s="15"/>
      <c r="C163" s="15"/>
      <c r="D163" s="157"/>
      <c r="E163" s="158"/>
    </row>
    <row r="164" spans="1:5" ht="12.75">
      <c r="A164" s="141"/>
      <c r="B164" s="15"/>
      <c r="C164" s="15"/>
      <c r="D164" s="157"/>
      <c r="E164" s="158"/>
    </row>
    <row r="165" spans="1:5" ht="12.75">
      <c r="A165" s="141"/>
      <c r="B165" s="15"/>
      <c r="C165" s="15"/>
      <c r="D165" s="157"/>
      <c r="E165" s="158"/>
    </row>
    <row r="166" spans="1:5" ht="12.75">
      <c r="A166" s="141"/>
      <c r="B166" s="15"/>
      <c r="C166" s="15"/>
      <c r="D166" s="157"/>
      <c r="E166" s="158"/>
    </row>
    <row r="167" spans="1:5" ht="12.75">
      <c r="A167" s="141"/>
      <c r="B167" s="15"/>
      <c r="C167" s="15"/>
      <c r="D167" s="157"/>
      <c r="E167" s="158"/>
    </row>
    <row r="168" spans="1:5" ht="12.75">
      <c r="A168" s="141"/>
      <c r="B168" s="15"/>
      <c r="C168" s="15"/>
      <c r="D168" s="157"/>
      <c r="E168" s="158"/>
    </row>
    <row r="169" spans="1:5" ht="12.75">
      <c r="A169" s="141"/>
      <c r="B169" s="15"/>
      <c r="C169" s="15"/>
      <c r="D169" s="157"/>
      <c r="E169" s="158"/>
    </row>
    <row r="170" spans="1:5" ht="12.75">
      <c r="A170" s="141"/>
      <c r="B170" s="15"/>
      <c r="C170" s="15"/>
      <c r="D170" s="157"/>
      <c r="E170" s="158"/>
    </row>
    <row r="171" spans="1:5" ht="12.75">
      <c r="A171" s="141"/>
      <c r="B171" s="15"/>
      <c r="C171" s="15"/>
      <c r="D171" s="157"/>
      <c r="E171" s="158"/>
    </row>
    <row r="172" spans="1:5" ht="12.75">
      <c r="A172" s="141"/>
      <c r="B172" s="15"/>
      <c r="C172" s="15"/>
      <c r="D172" s="157"/>
      <c r="E172" s="158"/>
    </row>
    <row r="173" spans="1:5" ht="12.75">
      <c r="A173" s="141"/>
      <c r="B173" s="15"/>
      <c r="C173" s="15"/>
      <c r="D173" s="157"/>
      <c r="E173" s="158"/>
    </row>
    <row r="174" spans="1:5" ht="12.75">
      <c r="A174" s="141"/>
      <c r="B174" s="15"/>
      <c r="C174" s="15"/>
      <c r="D174" s="157"/>
      <c r="E174" s="158"/>
    </row>
    <row r="175" spans="1:5" ht="12.75">
      <c r="A175" s="141"/>
      <c r="B175" s="15"/>
      <c r="C175" s="15"/>
      <c r="D175" s="157"/>
      <c r="E175" s="158"/>
    </row>
    <row r="176" spans="1:5" ht="12.75">
      <c r="A176" s="141"/>
      <c r="B176" s="15"/>
      <c r="C176" s="15"/>
      <c r="D176" s="157"/>
      <c r="E176" s="158"/>
    </row>
    <row r="177" spans="1:5" ht="12.75">
      <c r="A177" s="141"/>
      <c r="B177" s="15"/>
      <c r="C177" s="15"/>
      <c r="D177" s="157"/>
      <c r="E177" s="158"/>
    </row>
    <row r="178" spans="1:5" ht="12.75">
      <c r="A178" s="141"/>
      <c r="B178" s="15"/>
      <c r="C178" s="15"/>
      <c r="D178" s="157"/>
      <c r="E178" s="158"/>
    </row>
    <row r="179" spans="1:5" ht="12.75">
      <c r="A179" s="141"/>
      <c r="B179" s="15"/>
      <c r="C179" s="15"/>
      <c r="D179" s="157"/>
      <c r="E179" s="158"/>
    </row>
    <row r="180" spans="1:5" ht="12.75">
      <c r="A180" s="141"/>
      <c r="B180" s="15"/>
      <c r="C180" s="15"/>
      <c r="D180" s="157"/>
      <c r="E180" s="158"/>
    </row>
    <row r="181" spans="1:5" ht="12.75">
      <c r="A181" s="141"/>
      <c r="B181" s="15"/>
      <c r="C181" s="15"/>
      <c r="D181" s="157"/>
      <c r="E181" s="158"/>
    </row>
    <row r="182" spans="1:5" ht="12.75">
      <c r="A182" s="141"/>
      <c r="B182" s="15"/>
      <c r="C182" s="15"/>
      <c r="D182" s="157"/>
      <c r="E182" s="158"/>
    </row>
    <row r="183" spans="1:5" ht="12.75">
      <c r="A183" s="141"/>
      <c r="B183" s="15"/>
      <c r="C183" s="15"/>
      <c r="D183" s="157"/>
      <c r="E183" s="158"/>
    </row>
    <row r="184" spans="1:5" ht="12.75">
      <c r="A184" s="141"/>
      <c r="B184" s="15"/>
      <c r="C184" s="15"/>
      <c r="D184" s="157"/>
      <c r="E184" s="158"/>
    </row>
    <row r="185" spans="1:5" ht="12.75">
      <c r="A185" s="141"/>
      <c r="B185" s="15"/>
      <c r="C185" s="15"/>
      <c r="D185" s="157"/>
      <c r="E185" s="158"/>
    </row>
    <row r="186" spans="1:5" ht="12.75">
      <c r="A186" s="141"/>
      <c r="B186" s="15"/>
      <c r="C186" s="15"/>
      <c r="D186" s="157"/>
      <c r="E186" s="158"/>
    </row>
    <row r="187" spans="1:5" ht="12.75">
      <c r="A187" s="141"/>
      <c r="B187" s="15"/>
      <c r="C187" s="15"/>
      <c r="D187" s="157"/>
      <c r="E187" s="158"/>
    </row>
    <row r="188" spans="1:5" ht="12.75">
      <c r="A188" s="141"/>
      <c r="B188" s="15"/>
      <c r="C188" s="15"/>
      <c r="D188" s="157"/>
      <c r="E188" s="158"/>
    </row>
    <row r="189" spans="1:5" ht="12.75">
      <c r="A189" s="141"/>
      <c r="B189" s="15"/>
      <c r="C189" s="15"/>
      <c r="D189" s="157"/>
      <c r="E189" s="158"/>
    </row>
    <row r="190" spans="1:5" ht="12.75">
      <c r="A190" s="141"/>
      <c r="B190" s="15"/>
      <c r="C190" s="15"/>
      <c r="D190" s="157"/>
      <c r="E190" s="158"/>
    </row>
    <row r="191" spans="1:5" ht="12.75">
      <c r="A191" s="141"/>
      <c r="B191" s="15"/>
      <c r="C191" s="15"/>
      <c r="D191" s="157"/>
      <c r="E191" s="158"/>
    </row>
    <row r="192" spans="1:5" ht="12.75">
      <c r="A192" s="141"/>
      <c r="B192" s="15"/>
      <c r="C192" s="15"/>
      <c r="D192" s="157"/>
      <c r="E192" s="158"/>
    </row>
    <row r="193" spans="1:5" ht="12.75">
      <c r="A193" s="141"/>
      <c r="B193" s="15"/>
      <c r="C193" s="15"/>
      <c r="D193" s="157"/>
      <c r="E193" s="158"/>
    </row>
    <row r="194" spans="1:5" ht="12.75">
      <c r="A194" s="141"/>
      <c r="B194" s="15"/>
      <c r="C194" s="15"/>
      <c r="D194" s="157"/>
      <c r="E194" s="158"/>
    </row>
    <row r="195" spans="1:5" ht="12.75">
      <c r="A195" s="141"/>
      <c r="B195" s="15"/>
      <c r="C195" s="15"/>
      <c r="D195" s="157"/>
      <c r="E195" s="158"/>
    </row>
    <row r="196" spans="1:5" ht="12.75">
      <c r="A196" s="141"/>
      <c r="B196" s="15"/>
      <c r="C196" s="15"/>
      <c r="D196" s="157"/>
      <c r="E196" s="158"/>
    </row>
    <row r="197" spans="1:5" ht="12.75">
      <c r="A197" s="141"/>
      <c r="B197" s="15"/>
      <c r="C197" s="15"/>
      <c r="D197" s="157"/>
      <c r="E197" s="158"/>
    </row>
    <row r="198" spans="1:5" ht="12.75">
      <c r="A198" s="141"/>
      <c r="B198" s="15"/>
      <c r="C198" s="15"/>
      <c r="D198" s="157"/>
      <c r="E198" s="158"/>
    </row>
    <row r="199" spans="1:5" ht="12.75">
      <c r="A199" s="141"/>
      <c r="B199" s="15"/>
      <c r="C199" s="15"/>
      <c r="D199" s="157"/>
      <c r="E199" s="158"/>
    </row>
    <row r="200" spans="1:5" ht="12.75">
      <c r="A200" s="141"/>
      <c r="B200" s="15"/>
      <c r="C200" s="15"/>
      <c r="D200" s="157"/>
      <c r="E200" s="158"/>
    </row>
    <row r="201" spans="1:5" ht="12.75">
      <c r="A201" s="141"/>
      <c r="B201" s="15"/>
      <c r="C201" s="15"/>
      <c r="D201" s="157"/>
      <c r="E201" s="158"/>
    </row>
    <row r="202" spans="1:5" ht="12.75">
      <c r="A202" s="141"/>
      <c r="B202" s="15"/>
      <c r="C202" s="15"/>
      <c r="D202" s="157"/>
      <c r="E202" s="158"/>
    </row>
    <row r="203" spans="1:5" ht="12.75">
      <c r="A203" s="141"/>
      <c r="B203" s="15"/>
      <c r="C203" s="15"/>
      <c r="D203" s="157"/>
      <c r="E203" s="158"/>
    </row>
    <row r="204" spans="1:5" ht="12.75">
      <c r="A204" s="141"/>
      <c r="B204" s="15"/>
      <c r="C204" s="15"/>
      <c r="D204" s="157"/>
      <c r="E204" s="158"/>
    </row>
    <row r="205" spans="1:5" ht="12.75">
      <c r="A205" s="141"/>
      <c r="B205" s="15"/>
      <c r="C205" s="15"/>
      <c r="D205" s="157"/>
      <c r="E205" s="158"/>
    </row>
    <row r="206" spans="1:5" ht="12.75">
      <c r="A206" s="141"/>
      <c r="B206" s="15"/>
      <c r="C206" s="15"/>
      <c r="D206" s="157"/>
      <c r="E206" s="158"/>
    </row>
    <row r="207" spans="1:5" ht="12.75">
      <c r="A207" s="141"/>
      <c r="B207" s="15"/>
      <c r="C207" s="15"/>
      <c r="D207" s="157"/>
      <c r="E207" s="158"/>
    </row>
    <row r="208" spans="1:5" ht="12.75">
      <c r="A208" s="141"/>
      <c r="B208" s="15"/>
      <c r="C208" s="15"/>
      <c r="D208" s="157"/>
      <c r="E208" s="158"/>
    </row>
    <row r="209" spans="1:5" ht="12.75">
      <c r="A209" s="141"/>
      <c r="B209" s="15"/>
      <c r="C209" s="15"/>
      <c r="D209" s="157"/>
      <c r="E209" s="158"/>
    </row>
    <row r="210" spans="1:5" ht="12.75">
      <c r="A210" s="141"/>
      <c r="B210" s="15"/>
      <c r="C210" s="15"/>
      <c r="D210" s="157"/>
      <c r="E210" s="158"/>
    </row>
    <row r="211" spans="1:5" ht="12.75">
      <c r="A211" s="141"/>
      <c r="B211" s="15"/>
      <c r="C211" s="15"/>
      <c r="D211" s="157"/>
      <c r="E211" s="158"/>
    </row>
    <row r="212" spans="1:5" ht="12.75">
      <c r="A212" s="141"/>
      <c r="B212" s="15"/>
      <c r="C212" s="15"/>
      <c r="D212" s="157"/>
      <c r="E212" s="158"/>
    </row>
    <row r="213" spans="1:5" ht="12.75">
      <c r="A213" s="141"/>
      <c r="B213" s="15"/>
      <c r="C213" s="15"/>
      <c r="D213" s="157"/>
      <c r="E213" s="158"/>
    </row>
    <row r="214" spans="1:5" ht="12.75">
      <c r="A214" s="141"/>
      <c r="B214" s="15"/>
      <c r="C214" s="15"/>
      <c r="D214" s="157"/>
      <c r="E214" s="158"/>
    </row>
    <row r="215" spans="1:5" ht="12.75">
      <c r="A215" s="141"/>
      <c r="B215" s="15"/>
      <c r="C215" s="15"/>
      <c r="D215" s="157"/>
      <c r="E215" s="158"/>
    </row>
    <row r="216" spans="1:5" ht="12.75">
      <c r="A216" s="141"/>
      <c r="B216" s="15"/>
      <c r="C216" s="15"/>
      <c r="D216" s="157"/>
      <c r="E216" s="158"/>
    </row>
    <row r="217" spans="1:5" ht="12.75">
      <c r="A217" s="141"/>
      <c r="B217" s="15"/>
      <c r="C217" s="15"/>
      <c r="D217" s="157"/>
      <c r="E217" s="158"/>
    </row>
    <row r="218" spans="1:5" ht="12.75">
      <c r="A218" s="141"/>
      <c r="B218" s="15"/>
      <c r="C218" s="15"/>
      <c r="D218" s="157"/>
      <c r="E218" s="158"/>
    </row>
    <row r="219" spans="1:5" ht="12.75">
      <c r="A219" s="141"/>
      <c r="B219" s="15"/>
      <c r="C219" s="15"/>
      <c r="D219" s="157"/>
      <c r="E219" s="158"/>
    </row>
    <row r="220" spans="1:5" ht="12.75">
      <c r="A220" s="141"/>
      <c r="B220" s="15"/>
      <c r="C220" s="15"/>
      <c r="D220" s="157"/>
      <c r="E220" s="158"/>
    </row>
    <row r="221" spans="1:5" ht="12.75">
      <c r="A221" s="141"/>
      <c r="B221" s="15"/>
      <c r="C221" s="15"/>
      <c r="D221" s="157"/>
      <c r="E221" s="158"/>
    </row>
    <row r="222" spans="1:5" ht="12.75">
      <c r="A222" s="141"/>
      <c r="B222" s="15"/>
      <c r="C222" s="15"/>
      <c r="D222" s="157"/>
      <c r="E222" s="158"/>
    </row>
    <row r="223" spans="1:5" ht="12.75">
      <c r="A223" s="141"/>
      <c r="B223" s="15"/>
      <c r="C223" s="15"/>
      <c r="D223" s="157"/>
      <c r="E223" s="158"/>
    </row>
    <row r="224" spans="1:5" ht="12.75">
      <c r="A224" s="141"/>
      <c r="B224" s="15"/>
      <c r="C224" s="15"/>
      <c r="D224" s="157"/>
      <c r="E224" s="158"/>
    </row>
    <row r="225" spans="1:5" ht="12.75">
      <c r="A225" s="141"/>
      <c r="B225" s="15"/>
      <c r="C225" s="15"/>
      <c r="D225" s="157"/>
      <c r="E225" s="158"/>
    </row>
    <row r="226" spans="1:5" ht="12.75">
      <c r="A226" s="141"/>
      <c r="B226" s="15"/>
      <c r="C226" s="15"/>
      <c r="D226" s="157"/>
      <c r="E226" s="158"/>
    </row>
    <row r="227" spans="1:5" ht="12.75">
      <c r="A227" s="141"/>
      <c r="B227" s="15"/>
      <c r="C227" s="15"/>
      <c r="D227" s="157"/>
      <c r="E227" s="158"/>
    </row>
    <row r="228" spans="1:5" ht="12.75">
      <c r="A228" s="141"/>
      <c r="B228" s="15"/>
      <c r="C228" s="15"/>
      <c r="D228" s="157"/>
      <c r="E228" s="158"/>
    </row>
    <row r="229" spans="1:5" ht="12.75">
      <c r="A229" s="141"/>
      <c r="B229" s="15"/>
      <c r="C229" s="15"/>
      <c r="D229" s="157"/>
      <c r="E229" s="158"/>
    </row>
    <row r="230" spans="1:5" ht="12.75">
      <c r="A230" s="141"/>
      <c r="B230" s="15"/>
      <c r="C230" s="15"/>
      <c r="D230" s="157"/>
      <c r="E230" s="158"/>
    </row>
    <row r="231" spans="1:5" ht="12.75">
      <c r="A231" s="141"/>
      <c r="B231" s="15"/>
      <c r="C231" s="15"/>
      <c r="D231" s="157"/>
      <c r="E231" s="158"/>
    </row>
    <row r="232" spans="1:5" ht="12.75">
      <c r="A232" s="141"/>
      <c r="B232" s="15"/>
      <c r="C232" s="15"/>
      <c r="D232" s="157"/>
      <c r="E232" s="158"/>
    </row>
    <row r="233" spans="1:5" ht="12.75">
      <c r="A233" s="141"/>
      <c r="B233" s="15"/>
      <c r="C233" s="15"/>
      <c r="D233" s="157"/>
      <c r="E233" s="158"/>
    </row>
    <row r="234" spans="1:5" ht="12.75">
      <c r="A234" s="141"/>
      <c r="B234" s="15"/>
      <c r="C234" s="15"/>
      <c r="D234" s="157"/>
      <c r="E234" s="158"/>
    </row>
    <row r="235" spans="1:5" ht="12.75">
      <c r="A235" s="141"/>
      <c r="B235" s="15"/>
      <c r="C235" s="15"/>
      <c r="D235" s="157"/>
      <c r="E235" s="158"/>
    </row>
    <row r="236" spans="1:5" ht="12.75">
      <c r="A236" s="141"/>
      <c r="B236" s="15"/>
      <c r="C236" s="15"/>
      <c r="D236" s="157"/>
      <c r="E236" s="158"/>
    </row>
    <row r="237" spans="1:5" ht="12.75">
      <c r="A237" s="141"/>
      <c r="B237" s="15"/>
      <c r="C237" s="15"/>
      <c r="D237" s="157"/>
      <c r="E237" s="158"/>
    </row>
    <row r="238" spans="1:5" ht="12.75">
      <c r="A238" s="141"/>
      <c r="B238" s="15"/>
      <c r="C238" s="15"/>
      <c r="D238" s="157"/>
      <c r="E238" s="158"/>
    </row>
    <row r="239" spans="1:5" ht="12.75">
      <c r="A239" s="141"/>
      <c r="B239" s="15"/>
      <c r="C239" s="15"/>
      <c r="D239" s="157"/>
      <c r="E239" s="158"/>
    </row>
    <row r="240" spans="1:5" ht="12.75">
      <c r="A240" s="141"/>
      <c r="B240" s="15"/>
      <c r="C240" s="15"/>
      <c r="D240" s="157"/>
      <c r="E240" s="158"/>
    </row>
    <row r="241" spans="1:5" ht="12.75">
      <c r="A241" s="141"/>
      <c r="B241" s="15"/>
      <c r="C241" s="15"/>
      <c r="D241" s="157"/>
      <c r="E241" s="158"/>
    </row>
    <row r="242" spans="1:5" ht="12.75">
      <c r="A242" s="141"/>
      <c r="B242" s="15"/>
      <c r="C242" s="15"/>
      <c r="D242" s="157"/>
      <c r="E242" s="158"/>
    </row>
    <row r="243" spans="1:5" ht="12.75">
      <c r="A243" s="141"/>
      <c r="B243" s="15"/>
      <c r="C243" s="15"/>
      <c r="D243" s="157"/>
      <c r="E243" s="158"/>
    </row>
    <row r="244" spans="1:5" ht="12.75">
      <c r="A244" s="141"/>
      <c r="B244" s="15"/>
      <c r="C244" s="15"/>
      <c r="D244" s="157"/>
      <c r="E244" s="158"/>
    </row>
    <row r="245" spans="1:5" ht="12.75">
      <c r="A245" s="141"/>
      <c r="B245" s="15"/>
      <c r="C245" s="15"/>
      <c r="D245" s="157"/>
      <c r="E245" s="158"/>
    </row>
    <row r="246" spans="1:5" ht="12.75">
      <c r="A246" s="141"/>
      <c r="B246" s="15"/>
      <c r="C246" s="15"/>
      <c r="D246" s="157"/>
      <c r="E246" s="158"/>
    </row>
    <row r="247" spans="1:5" ht="12.75">
      <c r="A247" s="141"/>
      <c r="B247" s="15"/>
      <c r="C247" s="15"/>
      <c r="D247" s="157"/>
      <c r="E247" s="158"/>
    </row>
    <row r="248" spans="1:5" ht="12.75">
      <c r="A248" s="141"/>
      <c r="B248" s="15"/>
      <c r="C248" s="15"/>
      <c r="D248" s="157"/>
      <c r="E248" s="158"/>
    </row>
    <row r="249" spans="1:5" ht="12.75">
      <c r="A249" s="141"/>
      <c r="B249" s="15"/>
      <c r="C249" s="15"/>
      <c r="D249" s="157"/>
      <c r="E249" s="158"/>
    </row>
    <row r="250" spans="1:5" ht="12.75">
      <c r="A250" s="141"/>
      <c r="B250" s="15"/>
      <c r="C250" s="15"/>
      <c r="D250" s="157"/>
      <c r="E250" s="158"/>
    </row>
    <row r="251" spans="1:5" ht="12.75">
      <c r="A251" s="141"/>
      <c r="B251" s="15"/>
      <c r="C251" s="15"/>
      <c r="D251" s="157"/>
      <c r="E251" s="158"/>
    </row>
    <row r="252" spans="1:5" ht="12.75">
      <c r="A252" s="141"/>
      <c r="B252" s="15"/>
      <c r="C252" s="15"/>
      <c r="D252" s="157"/>
      <c r="E252" s="158"/>
    </row>
    <row r="253" spans="1:5" ht="12.75">
      <c r="A253" s="141"/>
      <c r="B253" s="15"/>
      <c r="C253" s="15"/>
      <c r="D253" s="157"/>
      <c r="E253" s="158"/>
    </row>
    <row r="254" spans="1:5" ht="12.75">
      <c r="A254" s="141"/>
      <c r="B254" s="15"/>
      <c r="C254" s="15"/>
      <c r="D254" s="157"/>
      <c r="E254" s="158"/>
    </row>
    <row r="255" spans="1:5" ht="12.75">
      <c r="A255" s="141"/>
      <c r="B255" s="15"/>
      <c r="C255" s="15"/>
      <c r="D255" s="157"/>
      <c r="E255" s="158"/>
    </row>
    <row r="256" spans="1:5" ht="12.75">
      <c r="A256" s="141"/>
      <c r="B256" s="15"/>
      <c r="C256" s="15"/>
      <c r="D256" s="157"/>
      <c r="E256" s="158"/>
    </row>
    <row r="257" spans="1:5" ht="12.75">
      <c r="A257" s="141"/>
      <c r="B257" s="15"/>
      <c r="C257" s="15"/>
      <c r="D257" s="157"/>
      <c r="E257" s="158"/>
    </row>
    <row r="258" spans="1:5" ht="12.75">
      <c r="A258" s="141"/>
      <c r="B258" s="15"/>
      <c r="C258" s="15"/>
      <c r="D258" s="157"/>
      <c r="E258" s="158"/>
    </row>
    <row r="259" spans="1:5" ht="12.75">
      <c r="A259" s="141"/>
      <c r="B259" s="15"/>
      <c r="C259" s="15"/>
      <c r="D259" s="157"/>
      <c r="E259" s="158"/>
    </row>
    <row r="260" spans="1:5" ht="12.75">
      <c r="A260" s="141"/>
      <c r="B260" s="15"/>
      <c r="C260" s="15"/>
      <c r="D260" s="157"/>
      <c r="E260" s="158"/>
    </row>
    <row r="261" spans="1:5" ht="12.75">
      <c r="A261" s="141"/>
      <c r="B261" s="15"/>
      <c r="C261" s="15"/>
      <c r="D261" s="157"/>
      <c r="E261" s="158"/>
    </row>
    <row r="262" spans="1:5" ht="12.75">
      <c r="A262" s="141"/>
      <c r="B262" s="15"/>
      <c r="C262" s="15"/>
      <c r="D262" s="157"/>
      <c r="E262" s="158"/>
    </row>
    <row r="263" spans="1:5" ht="12.75">
      <c r="A263" s="141"/>
      <c r="B263" s="15"/>
      <c r="C263" s="15"/>
      <c r="D263" s="157"/>
      <c r="E263" s="158"/>
    </row>
    <row r="264" spans="1:5" ht="12.75">
      <c r="A264" s="141"/>
      <c r="B264" s="15"/>
      <c r="C264" s="15"/>
      <c r="D264" s="157"/>
      <c r="E264" s="158"/>
    </row>
    <row r="265" spans="1:5" ht="12.75">
      <c r="A265" s="141"/>
      <c r="B265" s="15"/>
      <c r="C265" s="15"/>
      <c r="D265" s="157"/>
      <c r="E265" s="158"/>
    </row>
    <row r="266" spans="1:5" ht="12.75">
      <c r="A266" s="141"/>
      <c r="B266" s="15"/>
      <c r="C266" s="15"/>
      <c r="D266" s="157"/>
      <c r="E266" s="158"/>
    </row>
    <row r="267" spans="1:5" ht="12.75">
      <c r="A267" s="141"/>
      <c r="B267" s="15"/>
      <c r="C267" s="15"/>
      <c r="D267" s="157"/>
      <c r="E267" s="158"/>
    </row>
    <row r="268" spans="1:5" ht="12.75">
      <c r="A268" s="141"/>
      <c r="B268" s="15"/>
      <c r="C268" s="15"/>
      <c r="D268" s="157"/>
      <c r="E268" s="158"/>
    </row>
    <row r="269" spans="1:5" ht="12.75">
      <c r="A269" s="141"/>
      <c r="B269" s="15"/>
      <c r="C269" s="15"/>
      <c r="D269" s="157"/>
      <c r="E269" s="158"/>
    </row>
    <row r="270" spans="1:5" ht="12.75">
      <c r="A270" s="141"/>
      <c r="B270" s="15"/>
      <c r="C270" s="15"/>
      <c r="D270" s="157"/>
      <c r="E270" s="158"/>
    </row>
    <row r="271" spans="1:5" ht="12.75">
      <c r="A271" s="141"/>
      <c r="B271" s="15"/>
      <c r="C271" s="15"/>
      <c r="D271" s="157"/>
      <c r="E271" s="158"/>
    </row>
    <row r="272" spans="1:5" ht="12.75">
      <c r="A272" s="141"/>
      <c r="B272" s="15"/>
      <c r="C272" s="15"/>
      <c r="D272" s="157"/>
      <c r="E272" s="158"/>
    </row>
    <row r="273" spans="1:5" ht="12.75">
      <c r="A273" s="141"/>
      <c r="B273" s="15"/>
      <c r="C273" s="15"/>
      <c r="D273" s="157"/>
      <c r="E273" s="158"/>
    </row>
    <row r="274" spans="1:5" ht="12.75">
      <c r="A274" s="141"/>
      <c r="B274" s="15"/>
      <c r="C274" s="15"/>
      <c r="D274" s="157"/>
      <c r="E274" s="158"/>
    </row>
    <row r="275" spans="1:5" ht="12.75">
      <c r="A275" s="141"/>
      <c r="B275" s="15"/>
      <c r="C275" s="15"/>
      <c r="D275" s="157"/>
      <c r="E275" s="158"/>
    </row>
    <row r="276" spans="1:5" ht="12.75">
      <c r="A276" s="141"/>
      <c r="B276" s="15"/>
      <c r="C276" s="15"/>
      <c r="D276" s="157"/>
      <c r="E276" s="158"/>
    </row>
    <row r="277" spans="1:5" ht="12.75">
      <c r="A277" s="141"/>
      <c r="B277" s="15"/>
      <c r="C277" s="15"/>
      <c r="D277" s="157"/>
      <c r="E277" s="158"/>
    </row>
    <row r="278" spans="1:5" ht="12.75">
      <c r="A278" s="141"/>
      <c r="B278" s="15"/>
      <c r="C278" s="15"/>
      <c r="D278" s="157"/>
      <c r="E278" s="158"/>
    </row>
    <row r="279" spans="1:5" ht="12.75">
      <c r="A279" s="141"/>
      <c r="B279" s="15"/>
      <c r="C279" s="15"/>
      <c r="D279" s="157"/>
      <c r="E279" s="158"/>
    </row>
    <row r="280" spans="1:5" ht="12.75">
      <c r="A280" s="141"/>
      <c r="B280" s="15"/>
      <c r="C280" s="15"/>
      <c r="D280" s="157"/>
      <c r="E280" s="158"/>
    </row>
    <row r="281" spans="1:5" ht="12.75">
      <c r="A281" s="141"/>
      <c r="B281" s="15"/>
      <c r="C281" s="15"/>
      <c r="D281" s="157"/>
      <c r="E281" s="158"/>
    </row>
    <row r="282" spans="1:5" ht="12.75">
      <c r="A282" s="141"/>
      <c r="B282" s="15"/>
      <c r="C282" s="15"/>
      <c r="D282" s="157"/>
      <c r="E282" s="158"/>
    </row>
    <row r="283" spans="1:5" ht="12.75">
      <c r="A283" s="141"/>
      <c r="B283" s="15"/>
      <c r="C283" s="15"/>
      <c r="D283" s="157"/>
      <c r="E283" s="158"/>
    </row>
    <row r="284" spans="1:5" ht="12.75">
      <c r="A284" s="141"/>
      <c r="B284" s="15"/>
      <c r="C284" s="15"/>
      <c r="D284" s="157"/>
      <c r="E284" s="158"/>
    </row>
    <row r="285" spans="1:5" ht="12.75">
      <c r="A285" s="141"/>
      <c r="B285" s="15"/>
      <c r="C285" s="15"/>
      <c r="D285" s="157"/>
      <c r="E285" s="158"/>
    </row>
    <row r="286" spans="1:5" ht="12.75">
      <c r="A286" s="141"/>
      <c r="B286" s="15"/>
      <c r="C286" s="15"/>
      <c r="D286" s="157"/>
      <c r="E286" s="158"/>
    </row>
    <row r="287" spans="1:5" ht="12.75">
      <c r="A287" s="141"/>
      <c r="B287" s="15"/>
      <c r="C287" s="15"/>
      <c r="D287" s="157"/>
      <c r="E287" s="158"/>
    </row>
    <row r="288" spans="1:5" ht="12.75">
      <c r="A288" s="141"/>
      <c r="B288" s="15"/>
      <c r="C288" s="15"/>
      <c r="D288" s="157"/>
      <c r="E288" s="158"/>
    </row>
    <row r="289" spans="1:5" ht="12.75">
      <c r="A289" s="141"/>
      <c r="B289" s="15"/>
      <c r="C289" s="15"/>
      <c r="D289" s="157"/>
      <c r="E289" s="158"/>
    </row>
    <row r="290" spans="1:5" ht="12.75">
      <c r="A290" s="141"/>
      <c r="B290" s="15"/>
      <c r="C290" s="15"/>
      <c r="D290" s="157"/>
      <c r="E290" s="158"/>
    </row>
    <row r="291" spans="1:5" ht="12.75">
      <c r="A291" s="141"/>
      <c r="B291" s="15"/>
      <c r="C291" s="15"/>
      <c r="D291" s="157"/>
      <c r="E291" s="158"/>
    </row>
    <row r="292" spans="1:5" ht="12.75">
      <c r="A292" s="141"/>
      <c r="B292" s="15"/>
      <c r="C292" s="15"/>
      <c r="D292" s="157"/>
      <c r="E292" s="158"/>
    </row>
    <row r="293" spans="1:5" ht="12.75">
      <c r="A293" s="141"/>
      <c r="B293" s="15"/>
      <c r="C293" s="15"/>
      <c r="D293" s="157"/>
      <c r="E293" s="158"/>
    </row>
    <row r="294" spans="1:5" ht="12.75">
      <c r="A294" s="141"/>
      <c r="B294" s="15"/>
      <c r="C294" s="15"/>
      <c r="D294" s="157"/>
      <c r="E294" s="158"/>
    </row>
    <row r="295" spans="1:5" ht="12.75">
      <c r="A295" s="141"/>
      <c r="B295" s="15"/>
      <c r="C295" s="15"/>
      <c r="D295" s="157"/>
      <c r="E295" s="158"/>
    </row>
    <row r="296" spans="1:5" ht="12.75">
      <c r="A296" s="141"/>
      <c r="B296" s="15"/>
      <c r="C296" s="15"/>
      <c r="D296" s="157"/>
      <c r="E296" s="158"/>
    </row>
    <row r="297" spans="1:5" ht="12.75">
      <c r="A297" s="141"/>
      <c r="B297" s="15"/>
      <c r="C297" s="15"/>
      <c r="D297" s="157"/>
      <c r="E297" s="158"/>
    </row>
    <row r="298" spans="1:5" ht="12.75">
      <c r="A298" s="141"/>
      <c r="B298" s="15"/>
      <c r="C298" s="15"/>
      <c r="D298" s="157"/>
      <c r="E298" s="158"/>
    </row>
    <row r="299" spans="1:5" ht="12.75">
      <c r="A299" s="141"/>
      <c r="B299" s="15"/>
      <c r="C299" s="15"/>
      <c r="D299" s="157"/>
      <c r="E299" s="158"/>
    </row>
    <row r="300" spans="1:5" ht="12.75">
      <c r="A300" s="141"/>
      <c r="B300" s="15"/>
      <c r="C300" s="15"/>
      <c r="D300" s="157"/>
      <c r="E300" s="158"/>
    </row>
    <row r="301" spans="1:5" ht="12.75">
      <c r="A301" s="141"/>
      <c r="B301" s="15"/>
      <c r="C301" s="15"/>
      <c r="D301" s="157"/>
      <c r="E301" s="158"/>
    </row>
    <row r="302" spans="1:5" ht="12.75">
      <c r="A302" s="141"/>
      <c r="B302" s="15"/>
      <c r="C302" s="15"/>
      <c r="D302" s="157"/>
      <c r="E302" s="158"/>
    </row>
    <row r="303" spans="1:5" ht="12.75">
      <c r="A303" s="141"/>
      <c r="B303" s="15"/>
      <c r="C303" s="15"/>
      <c r="D303" s="157"/>
      <c r="E303" s="158"/>
    </row>
    <row r="304" spans="1:5" ht="12.75">
      <c r="A304" s="141"/>
      <c r="B304" s="15"/>
      <c r="C304" s="15"/>
      <c r="D304" s="157"/>
      <c r="E304" s="158"/>
    </row>
    <row r="305" spans="1:5" ht="12.75">
      <c r="A305" s="141"/>
      <c r="B305" s="15"/>
      <c r="C305" s="15"/>
      <c r="D305" s="157"/>
      <c r="E305" s="158"/>
    </row>
    <row r="306" spans="1:5" ht="12.75">
      <c r="A306" s="141"/>
      <c r="B306" s="15"/>
      <c r="C306" s="15"/>
      <c r="D306" s="157"/>
      <c r="E306" s="158"/>
    </row>
    <row r="307" spans="1:5" ht="12.75">
      <c r="A307" s="141"/>
      <c r="B307" s="15"/>
      <c r="C307" s="15"/>
      <c r="D307" s="157"/>
      <c r="E307" s="158"/>
    </row>
    <row r="308" spans="1:5" ht="12.75">
      <c r="A308" s="141"/>
      <c r="B308" s="15"/>
      <c r="C308" s="15"/>
      <c r="D308" s="157"/>
      <c r="E308" s="158"/>
    </row>
    <row r="309" spans="1:5" ht="12.75">
      <c r="A309" s="141"/>
      <c r="B309" s="15"/>
      <c r="C309" s="15"/>
      <c r="D309" s="157"/>
      <c r="E309" s="158"/>
    </row>
    <row r="310" spans="1:5" ht="12.75">
      <c r="A310" s="141"/>
      <c r="B310" s="15"/>
      <c r="C310" s="15"/>
      <c r="D310" s="157"/>
      <c r="E310" s="158"/>
    </row>
    <row r="311" spans="1:5" ht="12.75">
      <c r="A311" s="141"/>
      <c r="B311" s="15"/>
      <c r="C311" s="15"/>
      <c r="D311" s="157"/>
      <c r="E311" s="158"/>
    </row>
    <row r="312" spans="1:5" ht="12.75">
      <c r="A312" s="141"/>
      <c r="B312" s="15"/>
      <c r="C312" s="15"/>
      <c r="D312" s="157"/>
      <c r="E312" s="158"/>
    </row>
    <row r="313" spans="1:5" ht="12.75">
      <c r="A313" s="141"/>
      <c r="B313" s="15"/>
      <c r="C313" s="15"/>
      <c r="D313" s="157"/>
      <c r="E313" s="158"/>
    </row>
    <row r="314" spans="1:5" ht="12.75">
      <c r="A314" s="141"/>
      <c r="B314" s="15"/>
      <c r="C314" s="15"/>
      <c r="D314" s="157"/>
      <c r="E314" s="158"/>
    </row>
    <row r="315" spans="1:5" ht="12.75">
      <c r="A315" s="141"/>
      <c r="B315" s="15"/>
      <c r="C315" s="15"/>
      <c r="D315" s="157"/>
      <c r="E315" s="158"/>
    </row>
    <row r="316" spans="1:5" ht="12.75">
      <c r="A316" s="141"/>
      <c r="B316" s="15"/>
      <c r="C316" s="15"/>
      <c r="D316" s="157"/>
      <c r="E316" s="158"/>
    </row>
    <row r="317" spans="1:5" ht="12.75">
      <c r="A317" s="141"/>
      <c r="B317" s="15"/>
      <c r="C317" s="15"/>
      <c r="D317" s="157"/>
      <c r="E317" s="158"/>
    </row>
    <row r="318" spans="1:5" ht="12.75">
      <c r="A318" s="141"/>
      <c r="B318" s="15"/>
      <c r="C318" s="15"/>
      <c r="D318" s="157"/>
      <c r="E318" s="158"/>
    </row>
    <row r="319" spans="1:5" ht="12.75">
      <c r="A319" s="141"/>
      <c r="B319" s="15"/>
      <c r="C319" s="15"/>
      <c r="D319" s="157"/>
      <c r="E319" s="158"/>
    </row>
    <row r="320" spans="1:5" ht="12.75">
      <c r="A320" s="141"/>
      <c r="B320" s="15"/>
      <c r="C320" s="15"/>
      <c r="D320" s="157"/>
      <c r="E320" s="158"/>
    </row>
    <row r="321" spans="1:5" ht="12.75">
      <c r="A321" s="141"/>
      <c r="B321" s="15"/>
      <c r="C321" s="15"/>
      <c r="D321" s="157"/>
      <c r="E321" s="158"/>
    </row>
    <row r="322" spans="1:5" ht="12.75">
      <c r="A322" s="141"/>
      <c r="B322" s="15"/>
      <c r="C322" s="15"/>
      <c r="D322" s="157"/>
      <c r="E322" s="158"/>
    </row>
    <row r="323" spans="1:5" ht="12.75">
      <c r="A323" s="141"/>
      <c r="B323" s="15"/>
      <c r="C323" s="15"/>
      <c r="D323" s="157"/>
      <c r="E323" s="158"/>
    </row>
    <row r="324" spans="1:5" ht="12.75">
      <c r="A324" s="141"/>
      <c r="B324" s="15"/>
      <c r="C324" s="15"/>
      <c r="D324" s="157"/>
      <c r="E324" s="158"/>
    </row>
    <row r="325" spans="1:5" ht="12.75">
      <c r="A325" s="141"/>
      <c r="B325" s="15"/>
      <c r="C325" s="15"/>
      <c r="D325" s="157"/>
      <c r="E325" s="158"/>
    </row>
    <row r="326" spans="1:5" ht="12.75">
      <c r="A326" s="141"/>
      <c r="B326" s="15"/>
      <c r="C326" s="15"/>
      <c r="D326" s="157"/>
      <c r="E326" s="158"/>
    </row>
    <row r="327" spans="1:5" ht="12.75">
      <c r="A327" s="141"/>
      <c r="B327" s="15"/>
      <c r="C327" s="15"/>
      <c r="D327" s="157"/>
      <c r="E327" s="158"/>
    </row>
    <row r="328" spans="1:5" ht="12.75">
      <c r="A328" s="141"/>
      <c r="B328" s="15"/>
      <c r="C328" s="15"/>
      <c r="D328" s="157"/>
      <c r="E328" s="158"/>
    </row>
    <row r="329" spans="1:5" ht="12.75">
      <c r="A329" s="141"/>
      <c r="B329" s="15"/>
      <c r="C329" s="15"/>
      <c r="D329" s="157"/>
      <c r="E329" s="158"/>
    </row>
    <row r="330" spans="1:5" ht="12.75">
      <c r="A330" s="141"/>
      <c r="B330" s="15"/>
      <c r="C330" s="15"/>
      <c r="D330" s="157"/>
      <c r="E330" s="158"/>
    </row>
    <row r="331" spans="1:5" ht="12.75">
      <c r="A331" s="141"/>
      <c r="B331" s="15"/>
      <c r="C331" s="15"/>
      <c r="D331" s="157"/>
      <c r="E331" s="158"/>
    </row>
    <row r="332" spans="1:5" ht="12.75">
      <c r="A332" s="141"/>
      <c r="B332" s="15"/>
      <c r="C332" s="15"/>
      <c r="D332" s="157"/>
      <c r="E332" s="158"/>
    </row>
    <row r="333" spans="1:5" ht="12.75">
      <c r="A333" s="141"/>
      <c r="B333" s="15"/>
      <c r="C333" s="15"/>
      <c r="D333" s="157"/>
      <c r="E333" s="158"/>
    </row>
    <row r="334" spans="1:5" ht="12.75">
      <c r="A334" s="141"/>
      <c r="B334" s="15"/>
      <c r="C334" s="15"/>
      <c r="D334" s="157"/>
      <c r="E334" s="158"/>
    </row>
    <row r="335" spans="1:5" ht="12.75">
      <c r="A335" s="141"/>
      <c r="B335" s="15"/>
      <c r="C335" s="15"/>
      <c r="D335" s="157"/>
      <c r="E335" s="158"/>
    </row>
    <row r="336" spans="1:5" ht="12.75">
      <c r="A336" s="141"/>
      <c r="B336" s="15"/>
      <c r="C336" s="15"/>
      <c r="D336" s="157"/>
      <c r="E336" s="158"/>
    </row>
    <row r="337" spans="1:5" ht="12.75">
      <c r="A337" s="141"/>
      <c r="B337" s="15"/>
      <c r="C337" s="15"/>
      <c r="D337" s="157"/>
      <c r="E337" s="158"/>
    </row>
    <row r="338" spans="1:5" ht="12.75">
      <c r="A338" s="141"/>
      <c r="B338" s="15"/>
      <c r="C338" s="15"/>
      <c r="D338" s="157"/>
      <c r="E338" s="158"/>
    </row>
    <row r="339" spans="1:5" ht="12.75">
      <c r="A339" s="141"/>
      <c r="B339" s="15"/>
      <c r="C339" s="15"/>
      <c r="D339" s="157"/>
      <c r="E339" s="158"/>
    </row>
    <row r="340" spans="1:5" ht="12.75">
      <c r="A340" s="141"/>
      <c r="B340" s="15"/>
      <c r="C340" s="15"/>
      <c r="D340" s="157"/>
      <c r="E340" s="158"/>
    </row>
    <row r="341" spans="1:5" ht="12.75">
      <c r="A341" s="141"/>
      <c r="B341" s="15"/>
      <c r="C341" s="15"/>
      <c r="D341" s="157"/>
      <c r="E341" s="158"/>
    </row>
    <row r="342" spans="1:5" ht="12.75">
      <c r="A342" s="141"/>
      <c r="B342" s="15"/>
      <c r="C342" s="15"/>
      <c r="D342" s="157"/>
      <c r="E342" s="158"/>
    </row>
    <row r="343" spans="1:5" ht="12.75">
      <c r="A343" s="141"/>
      <c r="B343" s="15"/>
      <c r="C343" s="15"/>
      <c r="D343" s="157"/>
      <c r="E343" s="158"/>
    </row>
    <row r="344" spans="1:5" ht="12.75">
      <c r="A344" s="141"/>
      <c r="B344" s="15"/>
      <c r="C344" s="15"/>
      <c r="D344" s="157"/>
      <c r="E344" s="158"/>
    </row>
    <row r="345" spans="1:5" ht="12.75">
      <c r="A345" s="141"/>
      <c r="B345" s="15"/>
      <c r="C345" s="15"/>
      <c r="D345" s="157"/>
      <c r="E345" s="158"/>
    </row>
    <row r="346" spans="1:5" ht="12.75">
      <c r="A346" s="141"/>
      <c r="B346" s="15"/>
      <c r="C346" s="15"/>
      <c r="D346" s="157"/>
      <c r="E346" s="158"/>
    </row>
    <row r="347" spans="1:5" ht="12.75">
      <c r="A347" s="141"/>
      <c r="B347" s="15"/>
      <c r="C347" s="15"/>
      <c r="D347" s="157"/>
      <c r="E347" s="158"/>
    </row>
    <row r="348" spans="1:5" ht="12.75">
      <c r="A348" s="141"/>
      <c r="B348" s="15"/>
      <c r="C348" s="15"/>
      <c r="D348" s="157"/>
      <c r="E348" s="158"/>
    </row>
    <row r="349" spans="1:5" ht="12.75">
      <c r="A349" s="141"/>
      <c r="B349" s="15"/>
      <c r="C349" s="15"/>
      <c r="D349" s="157"/>
      <c r="E349" s="158"/>
    </row>
    <row r="350" spans="1:5" ht="12.75">
      <c r="A350" s="141"/>
      <c r="B350" s="15"/>
      <c r="C350" s="15"/>
      <c r="D350" s="157"/>
      <c r="E350" s="158"/>
    </row>
    <row r="351" spans="1:5" ht="12.75">
      <c r="A351" s="141"/>
      <c r="B351" s="15"/>
      <c r="C351" s="15"/>
      <c r="D351" s="157"/>
      <c r="E351" s="158"/>
    </row>
    <row r="352" spans="1:5" ht="12.75">
      <c r="A352" s="141"/>
      <c r="B352" s="15"/>
      <c r="C352" s="15"/>
      <c r="D352" s="157"/>
      <c r="E352" s="158"/>
    </row>
    <row r="353" spans="1:5" ht="12.75">
      <c r="A353" s="141"/>
      <c r="B353" s="15"/>
      <c r="C353" s="15"/>
      <c r="D353" s="157"/>
      <c r="E353" s="158"/>
    </row>
    <row r="354" spans="1:5" ht="12.75">
      <c r="A354" s="141"/>
      <c r="B354" s="15"/>
      <c r="C354" s="15"/>
      <c r="D354" s="157"/>
      <c r="E354" s="158"/>
    </row>
    <row r="355" spans="1:5" ht="12.75">
      <c r="A355" s="141"/>
      <c r="B355" s="15"/>
      <c r="C355" s="15"/>
      <c r="D355" s="157"/>
      <c r="E355" s="158"/>
    </row>
    <row r="356" spans="1:5" ht="12.75">
      <c r="A356" s="141"/>
      <c r="B356" s="15"/>
      <c r="C356" s="15"/>
      <c r="D356" s="157"/>
      <c r="E356" s="158"/>
    </row>
    <row r="357" spans="1:5" ht="12.75">
      <c r="A357" s="141"/>
      <c r="B357" s="15"/>
      <c r="C357" s="15"/>
      <c r="D357" s="157"/>
      <c r="E357" s="158"/>
    </row>
    <row r="358" spans="1:5" ht="12.75">
      <c r="A358" s="141"/>
      <c r="B358" s="15"/>
      <c r="C358" s="15"/>
      <c r="D358" s="157"/>
      <c r="E358" s="158"/>
    </row>
    <row r="359" spans="1:5" ht="12.75">
      <c r="A359" s="141"/>
      <c r="B359" s="15"/>
      <c r="C359" s="15"/>
      <c r="D359" s="157"/>
      <c r="E359" s="158"/>
    </row>
    <row r="360" spans="1:5" ht="12.75">
      <c r="A360" s="141"/>
      <c r="B360" s="15"/>
      <c r="C360" s="15"/>
      <c r="D360" s="157"/>
      <c r="E360" s="158"/>
    </row>
    <row r="361" spans="1:5" ht="12.75">
      <c r="A361" s="141"/>
      <c r="B361" s="15"/>
      <c r="C361" s="15"/>
      <c r="D361" s="157"/>
      <c r="E361" s="158"/>
    </row>
    <row r="362" spans="1:5" ht="12.75">
      <c r="A362" s="141"/>
      <c r="B362" s="15"/>
      <c r="C362" s="15"/>
      <c r="D362" s="157"/>
      <c r="E362" s="158"/>
    </row>
    <row r="363" spans="1:5" ht="12.75">
      <c r="A363" s="141"/>
      <c r="B363" s="15"/>
      <c r="C363" s="15"/>
      <c r="D363" s="157"/>
      <c r="E363" s="158"/>
    </row>
    <row r="364" spans="1:5" ht="12.75">
      <c r="A364" s="141"/>
      <c r="B364" s="15"/>
      <c r="C364" s="15"/>
      <c r="D364" s="157"/>
      <c r="E364" s="158"/>
    </row>
    <row r="365" spans="1:5" ht="12.75">
      <c r="A365" s="141"/>
      <c r="B365" s="15"/>
      <c r="C365" s="15"/>
      <c r="D365" s="157"/>
      <c r="E365" s="158"/>
    </row>
    <row r="366" spans="1:5" ht="12.75">
      <c r="A366" s="141"/>
      <c r="B366" s="15"/>
      <c r="C366" s="15"/>
      <c r="D366" s="157"/>
      <c r="E366" s="158"/>
    </row>
    <row r="367" spans="1:5" ht="12.75">
      <c r="A367" s="141"/>
      <c r="B367" s="15"/>
      <c r="C367" s="15"/>
      <c r="D367" s="157"/>
      <c r="E367" s="158"/>
    </row>
    <row r="368" spans="1:5" ht="12.75">
      <c r="A368" s="141"/>
      <c r="B368" s="15"/>
      <c r="C368" s="15"/>
      <c r="D368" s="157"/>
      <c r="E368" s="158"/>
    </row>
    <row r="369" spans="1:5" ht="12.75">
      <c r="A369" s="141"/>
      <c r="B369" s="15"/>
      <c r="C369" s="15"/>
      <c r="D369" s="157"/>
      <c r="E369" s="158"/>
    </row>
    <row r="370" spans="1:5" ht="12.75">
      <c r="A370" s="141"/>
      <c r="B370" s="15"/>
      <c r="C370" s="15"/>
      <c r="D370" s="157"/>
      <c r="E370" s="158"/>
    </row>
    <row r="371" spans="1:5" ht="12.75">
      <c r="A371" s="141"/>
      <c r="B371" s="15"/>
      <c r="C371" s="15"/>
      <c r="D371" s="157"/>
      <c r="E371" s="158"/>
    </row>
    <row r="372" spans="1:5" ht="12.75">
      <c r="A372" s="141"/>
      <c r="B372" s="15"/>
      <c r="C372" s="15"/>
      <c r="D372" s="157"/>
      <c r="E372" s="158"/>
    </row>
    <row r="373" spans="1:5" ht="12.75">
      <c r="A373" s="141"/>
      <c r="B373" s="15"/>
      <c r="C373" s="15"/>
      <c r="D373" s="157"/>
      <c r="E373" s="158"/>
    </row>
    <row r="374" spans="1:5" ht="12.75">
      <c r="A374" s="141"/>
      <c r="B374" s="15"/>
      <c r="C374" s="15"/>
      <c r="D374" s="157"/>
      <c r="E374" s="158"/>
    </row>
    <row r="375" spans="1:5" ht="12.75">
      <c r="A375" s="141"/>
      <c r="B375" s="15"/>
      <c r="C375" s="15"/>
      <c r="D375" s="157"/>
      <c r="E375" s="158"/>
    </row>
    <row r="376" spans="1:5" ht="12.75">
      <c r="A376" s="141"/>
      <c r="B376" s="15"/>
      <c r="C376" s="15"/>
      <c r="D376" s="157"/>
      <c r="E376" s="158"/>
    </row>
    <row r="377" spans="1:5" ht="12.75">
      <c r="A377" s="141"/>
      <c r="B377" s="15"/>
      <c r="C377" s="15"/>
      <c r="D377" s="157"/>
      <c r="E377" s="158"/>
    </row>
    <row r="378" spans="1:5" ht="12.75">
      <c r="A378" s="141"/>
      <c r="B378" s="15"/>
      <c r="C378" s="15"/>
      <c r="D378" s="157"/>
      <c r="E378" s="158"/>
    </row>
    <row r="379" spans="1:5" ht="12.75">
      <c r="A379" s="141"/>
      <c r="B379" s="15"/>
      <c r="C379" s="15"/>
      <c r="D379" s="157"/>
      <c r="E379" s="158"/>
    </row>
    <row r="380" spans="1:5" ht="12.75">
      <c r="A380" s="141"/>
      <c r="B380" s="15"/>
      <c r="C380" s="15"/>
      <c r="D380" s="157"/>
      <c r="E380" s="158"/>
    </row>
    <row r="381" spans="1:5" ht="12.75">
      <c r="A381" s="141"/>
      <c r="B381" s="15"/>
      <c r="C381" s="15"/>
      <c r="D381" s="157"/>
      <c r="E381" s="158"/>
    </row>
    <row r="382" spans="1:5" ht="12.75">
      <c r="A382" s="141"/>
      <c r="B382" s="15"/>
      <c r="C382" s="15"/>
      <c r="D382" s="157"/>
      <c r="E382" s="158"/>
    </row>
    <row r="383" spans="1:5" ht="12.75">
      <c r="A383" s="141"/>
      <c r="B383" s="15"/>
      <c r="C383" s="15"/>
      <c r="D383" s="157"/>
      <c r="E383" s="158"/>
    </row>
    <row r="384" spans="1:5" ht="12.75">
      <c r="A384" s="141"/>
      <c r="B384" s="15"/>
      <c r="C384" s="15"/>
      <c r="D384" s="157"/>
      <c r="E384" s="158"/>
    </row>
    <row r="385" spans="1:5" ht="12.75">
      <c r="A385" s="141"/>
      <c r="B385" s="15"/>
      <c r="C385" s="15"/>
      <c r="D385" s="157"/>
      <c r="E385" s="158"/>
    </row>
    <row r="386" spans="1:5" ht="12.75">
      <c r="A386" s="141"/>
      <c r="B386" s="15"/>
      <c r="C386" s="15"/>
      <c r="D386" s="157"/>
      <c r="E386" s="158"/>
    </row>
    <row r="387" spans="1:5" ht="12.75">
      <c r="A387" s="141"/>
      <c r="B387" s="15"/>
      <c r="C387" s="15"/>
      <c r="D387" s="157"/>
      <c r="E387" s="158"/>
    </row>
    <row r="388" spans="1:5" ht="12.75">
      <c r="A388" s="141"/>
      <c r="B388" s="15"/>
      <c r="C388" s="15"/>
      <c r="D388" s="157"/>
      <c r="E388" s="158"/>
    </row>
    <row r="389" spans="1:5" ht="12.75">
      <c r="A389" s="141"/>
      <c r="B389" s="15"/>
      <c r="C389" s="15"/>
      <c r="D389" s="157"/>
      <c r="E389" s="158"/>
    </row>
    <row r="390" spans="1:5" ht="12.75">
      <c r="A390" s="141"/>
      <c r="B390" s="15"/>
      <c r="C390" s="15"/>
      <c r="D390" s="157"/>
      <c r="E390" s="158"/>
    </row>
    <row r="391" spans="1:5" ht="12.75">
      <c r="A391" s="141"/>
      <c r="B391" s="15"/>
      <c r="C391" s="15"/>
      <c r="D391" s="157"/>
      <c r="E391" s="158"/>
    </row>
    <row r="392" spans="1:5" ht="12.75">
      <c r="A392" s="141"/>
      <c r="B392" s="15"/>
      <c r="C392" s="15"/>
      <c r="D392" s="157"/>
      <c r="E392" s="158"/>
    </row>
    <row r="393" spans="1:5" ht="12.75">
      <c r="A393" s="141"/>
      <c r="B393" s="15"/>
      <c r="C393" s="15"/>
      <c r="D393" s="157"/>
      <c r="E393" s="158"/>
    </row>
    <row r="394" spans="1:5" ht="12.75">
      <c r="A394" s="141"/>
      <c r="B394" s="15"/>
      <c r="C394" s="15"/>
      <c r="D394" s="157"/>
      <c r="E394" s="158"/>
    </row>
    <row r="395" spans="1:5" ht="12.75">
      <c r="A395" s="141"/>
      <c r="B395" s="15"/>
      <c r="C395" s="15"/>
      <c r="D395" s="157"/>
      <c r="E395" s="158"/>
    </row>
    <row r="396" spans="1:5" ht="12.75">
      <c r="A396" s="141"/>
      <c r="B396" s="15"/>
      <c r="C396" s="15"/>
      <c r="D396" s="157"/>
      <c r="E396" s="158"/>
    </row>
    <row r="397" spans="1:5" ht="12.75">
      <c r="A397" s="141"/>
      <c r="B397" s="15"/>
      <c r="C397" s="15"/>
      <c r="D397" s="157"/>
      <c r="E397" s="158"/>
    </row>
    <row r="398" spans="1:5" ht="12.75">
      <c r="A398" s="141"/>
      <c r="B398" s="15"/>
      <c r="C398" s="15"/>
      <c r="D398" s="157"/>
      <c r="E398" s="158"/>
    </row>
    <row r="399" spans="1:5" ht="12.75">
      <c r="A399" s="141"/>
      <c r="B399" s="15"/>
      <c r="C399" s="15"/>
      <c r="D399" s="157"/>
      <c r="E399" s="158"/>
    </row>
    <row r="400" spans="1:5" ht="12.75">
      <c r="A400" s="141"/>
      <c r="B400" s="15"/>
      <c r="C400" s="15"/>
      <c r="D400" s="157"/>
      <c r="E400" s="158"/>
    </row>
    <row r="401" spans="1:5" ht="12.75">
      <c r="A401" s="141"/>
      <c r="B401" s="15"/>
      <c r="C401" s="15"/>
      <c r="D401" s="157"/>
      <c r="E401" s="158"/>
    </row>
    <row r="402" spans="1:5" ht="12.75">
      <c r="A402" s="141"/>
      <c r="B402" s="15"/>
      <c r="C402" s="15"/>
      <c r="D402" s="157"/>
      <c r="E402" s="158"/>
    </row>
    <row r="403" spans="1:5" ht="12.75">
      <c r="A403" s="141"/>
      <c r="B403" s="15"/>
      <c r="C403" s="15"/>
      <c r="D403" s="157"/>
      <c r="E403" s="158"/>
    </row>
    <row r="404" spans="1:5" ht="12.75">
      <c r="A404" s="141"/>
      <c r="B404" s="15"/>
      <c r="C404" s="15"/>
      <c r="D404" s="157"/>
      <c r="E404" s="158"/>
    </row>
    <row r="405" spans="1:5" ht="12.75">
      <c r="A405" s="141"/>
      <c r="B405" s="15"/>
      <c r="C405" s="15"/>
      <c r="D405" s="157"/>
      <c r="E405" s="158"/>
    </row>
    <row r="406" spans="1:5" ht="12.75">
      <c r="A406" s="141"/>
      <c r="B406" s="15"/>
      <c r="C406" s="15"/>
      <c r="D406" s="157"/>
      <c r="E406" s="158"/>
    </row>
    <row r="407" spans="1:5" ht="12.75">
      <c r="A407" s="141"/>
      <c r="B407" s="15"/>
      <c r="C407" s="15"/>
      <c r="D407" s="157"/>
      <c r="E407" s="158"/>
    </row>
    <row r="408" spans="1:5" ht="12.75">
      <c r="A408" s="141"/>
      <c r="B408" s="15"/>
      <c r="C408" s="15"/>
      <c r="D408" s="157"/>
      <c r="E408" s="158"/>
    </row>
    <row r="409" spans="1:5" ht="12.75">
      <c r="A409" s="141"/>
      <c r="B409" s="15"/>
      <c r="C409" s="15"/>
      <c r="D409" s="157"/>
      <c r="E409" s="158"/>
    </row>
    <row r="410" spans="1:5" ht="12.75">
      <c r="A410" s="141"/>
      <c r="B410" s="15"/>
      <c r="C410" s="15"/>
      <c r="D410" s="157"/>
      <c r="E410" s="158"/>
    </row>
    <row r="411" spans="1:5" ht="12.75">
      <c r="A411" s="141"/>
      <c r="B411" s="15"/>
      <c r="C411" s="15"/>
      <c r="D411" s="157"/>
      <c r="E411" s="158"/>
    </row>
    <row r="412" spans="1:5" ht="12.75">
      <c r="A412" s="141"/>
      <c r="B412" s="15"/>
      <c r="C412" s="15"/>
      <c r="D412" s="157"/>
      <c r="E412" s="158"/>
    </row>
    <row r="413" spans="1:5" ht="12.75">
      <c r="A413" s="141"/>
      <c r="B413" s="15"/>
      <c r="C413" s="15"/>
      <c r="D413" s="157"/>
      <c r="E413" s="158"/>
    </row>
    <row r="414" spans="1:5" ht="12.75">
      <c r="A414" s="141"/>
      <c r="B414" s="15"/>
      <c r="C414" s="15"/>
      <c r="D414" s="157"/>
      <c r="E414" s="158"/>
    </row>
    <row r="415" spans="1:5" ht="12.75">
      <c r="A415" s="141"/>
      <c r="B415" s="15"/>
      <c r="C415" s="15"/>
      <c r="D415" s="157"/>
      <c r="E415" s="158"/>
    </row>
    <row r="416" spans="1:5" ht="12.75">
      <c r="A416" s="141"/>
      <c r="B416" s="15"/>
      <c r="C416" s="15"/>
      <c r="D416" s="157"/>
      <c r="E416" s="158"/>
    </row>
    <row r="417" spans="1:5" ht="12.75">
      <c r="A417" s="141"/>
      <c r="B417" s="15"/>
      <c r="C417" s="15"/>
      <c r="D417" s="157"/>
      <c r="E417" s="158"/>
    </row>
    <row r="418" spans="1:5" ht="12.75">
      <c r="A418" s="141"/>
      <c r="B418" s="15"/>
      <c r="C418" s="15"/>
      <c r="D418" s="157"/>
      <c r="E418" s="158"/>
    </row>
    <row r="419" spans="1:5" ht="12.75">
      <c r="A419" s="141"/>
      <c r="B419" s="15"/>
      <c r="C419" s="15"/>
      <c r="D419" s="157"/>
      <c r="E419" s="158"/>
    </row>
    <row r="420" spans="1:5" ht="12.75">
      <c r="A420" s="141"/>
      <c r="B420" s="15"/>
      <c r="C420" s="15"/>
      <c r="D420" s="157"/>
      <c r="E420" s="158"/>
    </row>
    <row r="421" spans="1:5" ht="12.75">
      <c r="A421" s="141"/>
      <c r="B421" s="15"/>
      <c r="C421" s="15"/>
      <c r="D421" s="157"/>
      <c r="E421" s="158"/>
    </row>
    <row r="422" spans="1:5" ht="12.75">
      <c r="A422" s="141"/>
      <c r="B422" s="15"/>
      <c r="C422" s="15"/>
      <c r="D422" s="157"/>
      <c r="E422" s="158"/>
    </row>
    <row r="423" spans="1:5" ht="12.75">
      <c r="A423" s="141"/>
      <c r="B423" s="15"/>
      <c r="C423" s="15"/>
      <c r="D423" s="157"/>
      <c r="E423" s="158"/>
    </row>
    <row r="424" spans="1:5" ht="12.75">
      <c r="A424" s="141"/>
      <c r="B424" s="15"/>
      <c r="C424" s="15"/>
      <c r="D424" s="157"/>
      <c r="E424" s="158"/>
    </row>
    <row r="425" spans="1:5" ht="12.75">
      <c r="A425" s="141"/>
      <c r="B425" s="15"/>
      <c r="C425" s="15"/>
      <c r="D425" s="157"/>
      <c r="E425" s="158"/>
    </row>
    <row r="426" spans="1:5" ht="12.75">
      <c r="A426" s="141"/>
      <c r="B426" s="15"/>
      <c r="C426" s="15"/>
      <c r="D426" s="157"/>
      <c r="E426" s="158"/>
    </row>
    <row r="427" spans="1:5" ht="12.75">
      <c r="A427" s="141"/>
      <c r="B427" s="15"/>
      <c r="C427" s="15"/>
      <c r="D427" s="157"/>
      <c r="E427" s="158"/>
    </row>
    <row r="428" spans="1:5" ht="12.75">
      <c r="A428" s="141"/>
      <c r="B428" s="15"/>
      <c r="C428" s="15"/>
      <c r="D428" s="157"/>
      <c r="E428" s="158"/>
    </row>
    <row r="429" spans="1:5" ht="12.75">
      <c r="A429" s="141"/>
      <c r="B429" s="15"/>
      <c r="C429" s="15"/>
      <c r="D429" s="157"/>
      <c r="E429" s="158"/>
    </row>
    <row r="430" spans="1:5" ht="12.75">
      <c r="A430" s="141"/>
      <c r="B430" s="15"/>
      <c r="C430" s="15"/>
      <c r="D430" s="157"/>
      <c r="E430" s="158"/>
    </row>
    <row r="431" spans="1:5" ht="12.75">
      <c r="A431" s="141"/>
      <c r="B431" s="15"/>
      <c r="C431" s="15"/>
      <c r="D431" s="157"/>
      <c r="E431" s="158"/>
    </row>
    <row r="432" spans="1:5" ht="12.75">
      <c r="A432" s="141"/>
      <c r="B432" s="15"/>
      <c r="C432" s="15"/>
      <c r="D432" s="157"/>
      <c r="E432" s="158"/>
    </row>
    <row r="433" spans="1:5" ht="12.75">
      <c r="A433" s="141"/>
      <c r="B433" s="15"/>
      <c r="C433" s="15"/>
      <c r="D433" s="157"/>
      <c r="E433" s="158"/>
    </row>
    <row r="434" spans="1:5" ht="12.75">
      <c r="A434" s="141"/>
      <c r="B434" s="15"/>
      <c r="C434" s="15"/>
      <c r="D434" s="157"/>
      <c r="E434" s="158"/>
    </row>
    <row r="435" spans="1:5" ht="12.75">
      <c r="A435" s="141"/>
      <c r="B435" s="15"/>
      <c r="C435" s="15"/>
      <c r="D435" s="157"/>
      <c r="E435" s="158"/>
    </row>
    <row r="436" spans="1:5" ht="12.75">
      <c r="A436" s="141"/>
      <c r="B436" s="15"/>
      <c r="C436" s="15"/>
      <c r="D436" s="157"/>
      <c r="E436" s="158"/>
    </row>
    <row r="437" spans="1:5" ht="12.75">
      <c r="A437" s="141"/>
      <c r="B437" s="15"/>
      <c r="C437" s="15"/>
      <c r="D437" s="157"/>
      <c r="E437" s="158"/>
    </row>
    <row r="438" spans="1:5" ht="12.75">
      <c r="A438" s="141"/>
      <c r="B438" s="15"/>
      <c r="C438" s="15"/>
      <c r="D438" s="157"/>
      <c r="E438" s="158"/>
    </row>
    <row r="439" spans="1:5" ht="12.75">
      <c r="A439" s="141"/>
      <c r="B439" s="15"/>
      <c r="C439" s="15"/>
      <c r="D439" s="157"/>
      <c r="E439" s="158"/>
    </row>
    <row r="440" spans="1:5" ht="12.75">
      <c r="A440" s="141"/>
      <c r="B440" s="15"/>
      <c r="C440" s="15"/>
      <c r="D440" s="157"/>
      <c r="E440" s="158"/>
    </row>
    <row r="441" spans="1:5" ht="12.75">
      <c r="A441" s="141"/>
      <c r="B441" s="15"/>
      <c r="C441" s="15"/>
      <c r="D441" s="157"/>
      <c r="E441" s="158"/>
    </row>
    <row r="442" spans="1:5" ht="12.75">
      <c r="A442" s="141"/>
      <c r="B442" s="15"/>
      <c r="C442" s="15"/>
      <c r="D442" s="157"/>
      <c r="E442" s="158"/>
    </row>
    <row r="443" spans="1:5" ht="12.75">
      <c r="A443" s="141"/>
      <c r="B443" s="15"/>
      <c r="C443" s="15"/>
      <c r="D443" s="157"/>
      <c r="E443" s="158"/>
    </row>
    <row r="444" spans="1:5" ht="12.75">
      <c r="A444" s="141"/>
      <c r="B444" s="15"/>
      <c r="C444" s="15"/>
      <c r="D444" s="157"/>
      <c r="E444" s="158"/>
    </row>
    <row r="445" spans="1:5" ht="12.75">
      <c r="A445" s="141"/>
      <c r="B445" s="15"/>
      <c r="C445" s="15"/>
      <c r="D445" s="157"/>
      <c r="E445" s="158"/>
    </row>
    <row r="446" spans="1:5" ht="12.75">
      <c r="A446" s="141"/>
      <c r="B446" s="15"/>
      <c r="C446" s="15"/>
      <c r="D446" s="157"/>
      <c r="E446" s="158"/>
    </row>
    <row r="447" spans="1:5" ht="12.75">
      <c r="A447" s="141"/>
      <c r="B447" s="15"/>
      <c r="C447" s="15"/>
      <c r="D447" s="157"/>
      <c r="E447" s="158"/>
    </row>
    <row r="448" spans="1:5" ht="12.75">
      <c r="A448" s="141"/>
      <c r="B448" s="15"/>
      <c r="C448" s="15"/>
      <c r="D448" s="157"/>
      <c r="E448" s="158"/>
    </row>
    <row r="449" spans="1:5" ht="12.75">
      <c r="A449" s="141"/>
      <c r="B449" s="15"/>
      <c r="C449" s="15"/>
      <c r="D449" s="157"/>
      <c r="E449" s="158"/>
    </row>
    <row r="450" spans="1:5" ht="12.75">
      <c r="A450" s="141"/>
      <c r="B450" s="15"/>
      <c r="C450" s="15"/>
      <c r="D450" s="157"/>
      <c r="E450" s="158"/>
    </row>
    <row r="451" spans="1:5" ht="12.75">
      <c r="A451" s="141"/>
      <c r="B451" s="15"/>
      <c r="C451" s="15"/>
      <c r="D451" s="157"/>
      <c r="E451" s="158"/>
    </row>
    <row r="452" spans="1:5" ht="12.75">
      <c r="A452" s="141"/>
      <c r="B452" s="15"/>
      <c r="C452" s="15"/>
      <c r="D452" s="157"/>
      <c r="E452" s="158"/>
    </row>
    <row r="453" spans="1:5" ht="12.75">
      <c r="A453" s="141"/>
      <c r="B453" s="15"/>
      <c r="C453" s="15"/>
      <c r="D453" s="157"/>
      <c r="E453" s="158"/>
    </row>
    <row r="454" spans="1:5" ht="12.75">
      <c r="A454" s="141"/>
      <c r="B454" s="15"/>
      <c r="C454" s="15"/>
      <c r="D454" s="157"/>
      <c r="E454" s="158"/>
    </row>
    <row r="455" spans="1:5" ht="12.75">
      <c r="A455" s="141"/>
      <c r="B455" s="15"/>
      <c r="C455" s="15"/>
      <c r="D455" s="157"/>
      <c r="E455" s="158"/>
    </row>
    <row r="456" spans="1:5" ht="12.75">
      <c r="A456" s="141"/>
      <c r="B456" s="15"/>
      <c r="C456" s="15"/>
      <c r="D456" s="157"/>
      <c r="E456" s="158"/>
    </row>
    <row r="457" spans="1:5" ht="12.75">
      <c r="A457" s="141"/>
      <c r="B457" s="15"/>
      <c r="C457" s="15"/>
      <c r="D457" s="157"/>
      <c r="E457" s="158"/>
    </row>
    <row r="458" spans="1:5" ht="12.75">
      <c r="A458" s="141"/>
      <c r="B458" s="15"/>
      <c r="C458" s="15"/>
      <c r="D458" s="157"/>
      <c r="E458" s="158"/>
    </row>
    <row r="459" spans="1:5" ht="12.75">
      <c r="A459" s="141"/>
      <c r="B459" s="15"/>
      <c r="C459" s="15"/>
      <c r="D459" s="157"/>
      <c r="E459" s="158"/>
    </row>
    <row r="460" spans="1:5" ht="12.75">
      <c r="A460" s="141"/>
      <c r="B460" s="15"/>
      <c r="C460" s="15"/>
      <c r="D460" s="157"/>
      <c r="E460" s="158"/>
    </row>
    <row r="461" spans="1:5" ht="12.75">
      <c r="A461" s="141"/>
      <c r="B461" s="15"/>
      <c r="C461" s="15"/>
      <c r="D461" s="157"/>
      <c r="E461" s="158"/>
    </row>
    <row r="462" spans="1:5" ht="12.75">
      <c r="A462" s="141"/>
      <c r="B462" s="15"/>
      <c r="C462" s="15"/>
      <c r="D462" s="157"/>
      <c r="E462" s="158"/>
    </row>
    <row r="463" spans="1:5" ht="13.5" thickBot="1">
      <c r="A463" s="142"/>
      <c r="B463" s="143"/>
      <c r="C463" s="143"/>
      <c r="D463" s="159"/>
      <c r="E463" s="160"/>
    </row>
  </sheetData>
  <sheetProtection/>
  <mergeCells count="7">
    <mergeCell ref="A40:E40"/>
    <mergeCell ref="A2:E2"/>
    <mergeCell ref="B3:E3"/>
    <mergeCell ref="A4:A5"/>
    <mergeCell ref="B4:B5"/>
    <mergeCell ref="C4:C5"/>
    <mergeCell ref="D4:E4"/>
  </mergeCells>
  <printOptions horizontalCentered="1"/>
  <pageMargins left="0.5905511811023623" right="0.42" top="0.86" bottom="0.47" header="0.5118110236220472" footer="0.41"/>
  <pageSetup firstPageNumber="2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2"/>
  <sheetViews>
    <sheetView showZeros="0" zoomScalePageLayoutView="0" workbookViewId="0" topLeftCell="A326">
      <selection activeCell="I370" sqref="I370"/>
    </sheetView>
  </sheetViews>
  <sheetFormatPr defaultColWidth="9.00390625" defaultRowHeight="14.25"/>
  <cols>
    <col min="1" max="1" width="46.28125" style="206" customWidth="1"/>
    <col min="2" max="2" width="10.140625" style="153" customWidth="1"/>
    <col min="3" max="3" width="11.421875" style="154" customWidth="1"/>
    <col min="4" max="4" width="10.140625" style="155" customWidth="1"/>
    <col min="5" max="5" width="15.140625" style="103" customWidth="1"/>
    <col min="6" max="16384" width="9.00390625" style="15" customWidth="1"/>
  </cols>
  <sheetData>
    <row r="1" ht="21" customHeight="1">
      <c r="A1" s="250" t="s">
        <v>499</v>
      </c>
    </row>
    <row r="2" spans="1:5" s="166" customFormat="1" ht="28.5" customHeight="1">
      <c r="A2" s="436" t="s">
        <v>500</v>
      </c>
      <c r="B2" s="436"/>
      <c r="C2" s="436"/>
      <c r="D2" s="436"/>
      <c r="E2" s="436"/>
    </row>
    <row r="3" spans="1:5" s="166" customFormat="1" ht="22.5" customHeight="1" thickBot="1">
      <c r="A3" s="12"/>
      <c r="B3" s="4"/>
      <c r="C3" s="44"/>
      <c r="D3" s="437" t="s">
        <v>184</v>
      </c>
      <c r="E3" s="437"/>
    </row>
    <row r="4" spans="1:5" s="156" customFormat="1" ht="48" customHeight="1">
      <c r="A4" s="172" t="s">
        <v>258</v>
      </c>
      <c r="B4" s="116" t="s">
        <v>425</v>
      </c>
      <c r="C4" s="213" t="s">
        <v>10</v>
      </c>
      <c r="D4" s="214" t="s">
        <v>183</v>
      </c>
      <c r="E4" s="215" t="s">
        <v>188</v>
      </c>
    </row>
    <row r="5" spans="1:5" ht="19.5" customHeight="1">
      <c r="A5" s="216" t="s">
        <v>387</v>
      </c>
      <c r="B5" s="208">
        <f>B6+B11+B15+B21+B25+B31+B37+B42+B47+B51+B54+B62+B65+B70+B73+B76+B80+B83+B86+B90+B93+B57+B60</f>
        <v>33499</v>
      </c>
      <c r="C5" s="208">
        <f>C6+C11+C15+C21+C25+C31+C37+C42+C47+C51+C54+C62+C65+C70+C73+C76+C80+C83+C86+C90+C93+C57+C60</f>
        <v>35275.198000000004</v>
      </c>
      <c r="D5" s="102">
        <f>(C5/B5-1)*100</f>
        <v>5.302241857965928</v>
      </c>
      <c r="E5" s="217"/>
    </row>
    <row r="6" spans="1:5" ht="19.5" customHeight="1">
      <c r="A6" s="218" t="s">
        <v>11</v>
      </c>
      <c r="B6" s="42">
        <f>SUM(B7:B10)</f>
        <v>903</v>
      </c>
      <c r="C6" s="42">
        <f>SUM(C7:C10)</f>
        <v>911.8</v>
      </c>
      <c r="D6" s="101"/>
      <c r="E6" s="219"/>
    </row>
    <row r="7" spans="1:5" ht="19.5" customHeight="1">
      <c r="A7" s="220" t="s">
        <v>308</v>
      </c>
      <c r="B7" s="48">
        <v>777</v>
      </c>
      <c r="C7" s="48">
        <v>766</v>
      </c>
      <c r="D7" s="209"/>
      <c r="E7" s="221"/>
    </row>
    <row r="8" spans="1:5" ht="19.5" customHeight="1">
      <c r="A8" s="220" t="s">
        <v>309</v>
      </c>
      <c r="B8" s="48">
        <v>64</v>
      </c>
      <c r="C8" s="48">
        <v>84</v>
      </c>
      <c r="D8" s="209"/>
      <c r="E8" s="221"/>
    </row>
    <row r="9" spans="1:5" ht="19.5" customHeight="1">
      <c r="A9" s="220" t="s">
        <v>310</v>
      </c>
      <c r="B9" s="48">
        <v>42</v>
      </c>
      <c r="C9" s="48">
        <v>41.8</v>
      </c>
      <c r="D9" s="209"/>
      <c r="E9" s="221"/>
    </row>
    <row r="10" spans="1:5" ht="19.5" customHeight="1">
      <c r="A10" s="220" t="s">
        <v>311</v>
      </c>
      <c r="B10" s="48">
        <v>20</v>
      </c>
      <c r="C10" s="48">
        <v>20</v>
      </c>
      <c r="D10" s="209"/>
      <c r="E10" s="221"/>
    </row>
    <row r="11" spans="1:5" ht="19.5" customHeight="1">
      <c r="A11" s="218" t="s">
        <v>12</v>
      </c>
      <c r="B11" s="210">
        <f>SUM(B12:B14)</f>
        <v>530</v>
      </c>
      <c r="C11" s="210">
        <f>SUM(C12:C14)</f>
        <v>417.5</v>
      </c>
      <c r="D11" s="101"/>
      <c r="E11" s="222"/>
    </row>
    <row r="12" spans="1:5" ht="19.5" customHeight="1">
      <c r="A12" s="220" t="s">
        <v>308</v>
      </c>
      <c r="B12" s="6">
        <v>403</v>
      </c>
      <c r="C12" s="6">
        <v>287.21</v>
      </c>
      <c r="D12" s="101"/>
      <c r="E12" s="219"/>
    </row>
    <row r="13" spans="1:5" ht="19.5" customHeight="1">
      <c r="A13" s="220" t="s">
        <v>309</v>
      </c>
      <c r="B13" s="48">
        <v>75</v>
      </c>
      <c r="C13" s="48">
        <v>78.49</v>
      </c>
      <c r="D13" s="209"/>
      <c r="E13" s="221"/>
    </row>
    <row r="14" spans="1:5" ht="19.5" customHeight="1">
      <c r="A14" s="220" t="s">
        <v>312</v>
      </c>
      <c r="B14" s="48">
        <v>52</v>
      </c>
      <c r="C14" s="48">
        <v>51.8</v>
      </c>
      <c r="D14" s="209"/>
      <c r="E14" s="221"/>
    </row>
    <row r="15" spans="1:5" ht="19.5" customHeight="1">
      <c r="A15" s="218" t="s">
        <v>13</v>
      </c>
      <c r="B15" s="48">
        <f>SUM(B16:B20)</f>
        <v>5017</v>
      </c>
      <c r="C15" s="48">
        <f>SUM(C16:C20)</f>
        <v>5192</v>
      </c>
      <c r="D15" s="209"/>
      <c r="E15" s="221"/>
    </row>
    <row r="16" spans="1:5" ht="19.5" customHeight="1">
      <c r="A16" s="220" t="s">
        <v>308</v>
      </c>
      <c r="B16" s="48">
        <v>4080</v>
      </c>
      <c r="C16" s="48">
        <v>3402</v>
      </c>
      <c r="D16" s="209"/>
      <c r="E16" s="221"/>
    </row>
    <row r="17" spans="1:5" ht="19.5" customHeight="1">
      <c r="A17" s="220" t="s">
        <v>309</v>
      </c>
      <c r="B17" s="210">
        <v>808</v>
      </c>
      <c r="C17" s="210">
        <v>1164.5</v>
      </c>
      <c r="D17" s="101"/>
      <c r="E17" s="222"/>
    </row>
    <row r="18" spans="1:5" ht="19.5" customHeight="1">
      <c r="A18" s="220" t="s">
        <v>313</v>
      </c>
      <c r="B18" s="42">
        <v>19</v>
      </c>
      <c r="C18" s="42">
        <v>19</v>
      </c>
      <c r="D18" s="101"/>
      <c r="E18" s="219"/>
    </row>
    <row r="19" spans="1:5" ht="19.5" customHeight="1">
      <c r="A19" s="220" t="s">
        <v>314</v>
      </c>
      <c r="B19" s="48">
        <v>110</v>
      </c>
      <c r="C19" s="48">
        <v>91.5</v>
      </c>
      <c r="D19" s="209"/>
      <c r="E19" s="221"/>
    </row>
    <row r="20" spans="1:5" ht="19.5" customHeight="1">
      <c r="A20" s="223" t="s">
        <v>315</v>
      </c>
      <c r="B20" s="48"/>
      <c r="C20" s="48">
        <v>515</v>
      </c>
      <c r="D20" s="209"/>
      <c r="E20" s="221"/>
    </row>
    <row r="21" spans="1:5" ht="19.5" customHeight="1">
      <c r="A21" s="218" t="s">
        <v>14</v>
      </c>
      <c r="B21" s="42">
        <f>SUM(B22:B24)</f>
        <v>496</v>
      </c>
      <c r="C21" s="42">
        <f>SUM(C22:C24)</f>
        <v>449.64</v>
      </c>
      <c r="D21" s="209"/>
      <c r="E21" s="221"/>
    </row>
    <row r="22" spans="1:5" ht="19.5" customHeight="1">
      <c r="A22" s="220" t="s">
        <v>308</v>
      </c>
      <c r="B22" s="48">
        <v>419</v>
      </c>
      <c r="C22" s="48">
        <v>385.64</v>
      </c>
      <c r="D22" s="209"/>
      <c r="E22" s="221"/>
    </row>
    <row r="23" spans="1:5" ht="19.5" customHeight="1">
      <c r="A23" s="220" t="s">
        <v>309</v>
      </c>
      <c r="B23" s="48">
        <v>49</v>
      </c>
      <c r="C23" s="48">
        <v>64</v>
      </c>
      <c r="D23" s="101"/>
      <c r="E23" s="222"/>
    </row>
    <row r="24" spans="1:5" ht="19.5" customHeight="1">
      <c r="A24" s="220" t="s">
        <v>316</v>
      </c>
      <c r="B24" s="48">
        <v>28</v>
      </c>
      <c r="C24" s="48"/>
      <c r="D24" s="101"/>
      <c r="E24" s="219"/>
    </row>
    <row r="25" spans="1:5" ht="19.5" customHeight="1">
      <c r="A25" s="218" t="s">
        <v>15</v>
      </c>
      <c r="B25" s="42">
        <f>SUM(B26:B30)</f>
        <v>626</v>
      </c>
      <c r="C25" s="42">
        <f>SUM(C26:C30)</f>
        <v>1010</v>
      </c>
      <c r="D25" s="209"/>
      <c r="E25" s="221"/>
    </row>
    <row r="26" spans="1:5" ht="19.5" customHeight="1">
      <c r="A26" s="220" t="s">
        <v>308</v>
      </c>
      <c r="B26" s="48">
        <v>310</v>
      </c>
      <c r="C26" s="48">
        <v>289</v>
      </c>
      <c r="D26" s="209"/>
      <c r="E26" s="221"/>
    </row>
    <row r="27" spans="1:5" ht="19.5" customHeight="1">
      <c r="A27" s="220" t="s">
        <v>309</v>
      </c>
      <c r="B27" s="48">
        <v>83</v>
      </c>
      <c r="C27" s="48">
        <v>103</v>
      </c>
      <c r="D27" s="209"/>
      <c r="E27" s="221"/>
    </row>
    <row r="28" spans="1:5" ht="19.5" customHeight="1">
      <c r="A28" s="220" t="s">
        <v>317</v>
      </c>
      <c r="B28" s="48"/>
      <c r="C28" s="48">
        <v>200</v>
      </c>
      <c r="D28" s="209"/>
      <c r="E28" s="221"/>
    </row>
    <row r="29" spans="1:5" ht="19.5" customHeight="1">
      <c r="A29" s="220" t="s">
        <v>318</v>
      </c>
      <c r="B29" s="211">
        <v>18</v>
      </c>
      <c r="C29" s="210"/>
      <c r="D29" s="101"/>
      <c r="E29" s="222"/>
    </row>
    <row r="30" spans="1:5" ht="19.5" customHeight="1">
      <c r="A30" s="220" t="s">
        <v>16</v>
      </c>
      <c r="B30" s="48">
        <v>215</v>
      </c>
      <c r="C30" s="48">
        <v>418</v>
      </c>
      <c r="D30" s="101"/>
      <c r="E30" s="219"/>
    </row>
    <row r="31" spans="1:5" ht="19.5" customHeight="1">
      <c r="A31" s="218" t="s">
        <v>17</v>
      </c>
      <c r="B31" s="42">
        <f>SUM(B32:B36)</f>
        <v>1412</v>
      </c>
      <c r="C31" s="42">
        <f>SUM(C32:C36)</f>
        <v>1321.96</v>
      </c>
      <c r="D31" s="209"/>
      <c r="E31" s="221"/>
    </row>
    <row r="32" spans="1:5" ht="19.5" customHeight="1">
      <c r="A32" s="220" t="s">
        <v>308</v>
      </c>
      <c r="B32" s="48">
        <v>1036</v>
      </c>
      <c r="C32" s="48">
        <v>814.96</v>
      </c>
      <c r="D32" s="209"/>
      <c r="E32" s="221"/>
    </row>
    <row r="33" spans="1:5" ht="19.5" customHeight="1">
      <c r="A33" s="220" t="s">
        <v>309</v>
      </c>
      <c r="B33" s="48">
        <v>278</v>
      </c>
      <c r="C33" s="48">
        <v>283</v>
      </c>
      <c r="D33" s="209"/>
      <c r="E33" s="221"/>
    </row>
    <row r="34" spans="1:5" ht="19.5" customHeight="1">
      <c r="A34" s="220" t="s">
        <v>319</v>
      </c>
      <c r="B34" s="48">
        <v>98</v>
      </c>
      <c r="C34" s="48">
        <v>88</v>
      </c>
      <c r="D34" s="209"/>
      <c r="E34" s="221"/>
    </row>
    <row r="35" spans="1:5" ht="19.5" customHeight="1">
      <c r="A35" s="220" t="s">
        <v>320</v>
      </c>
      <c r="B35" s="210"/>
      <c r="C35" s="211">
        <v>56</v>
      </c>
      <c r="D35" s="101"/>
      <c r="E35" s="222"/>
    </row>
    <row r="36" spans="1:5" ht="19.5" customHeight="1">
      <c r="A36" s="220" t="s">
        <v>428</v>
      </c>
      <c r="B36" s="42"/>
      <c r="C36" s="48">
        <v>80</v>
      </c>
      <c r="D36" s="101"/>
      <c r="E36" s="219"/>
    </row>
    <row r="37" spans="1:5" ht="19.5" customHeight="1">
      <c r="A37" s="218" t="s">
        <v>18</v>
      </c>
      <c r="B37" s="42">
        <f>SUM(B38:B41)</f>
        <v>7294</v>
      </c>
      <c r="C37" s="42">
        <f>SUM(C38:C41)</f>
        <v>7094</v>
      </c>
      <c r="D37" s="209"/>
      <c r="E37" s="221"/>
    </row>
    <row r="38" spans="1:5" ht="19.5" customHeight="1">
      <c r="A38" s="220" t="s">
        <v>309</v>
      </c>
      <c r="B38" s="48">
        <v>1394</v>
      </c>
      <c r="C38" s="48">
        <v>1394</v>
      </c>
      <c r="D38" s="209"/>
      <c r="E38" s="221"/>
    </row>
    <row r="39" spans="1:5" ht="19.5" customHeight="1">
      <c r="A39" s="220" t="s">
        <v>321</v>
      </c>
      <c r="B39" s="48">
        <v>100</v>
      </c>
      <c r="C39" s="48"/>
      <c r="D39" s="209"/>
      <c r="E39" s="221"/>
    </row>
    <row r="40" spans="1:5" ht="19.5" customHeight="1">
      <c r="A40" s="220" t="s">
        <v>322</v>
      </c>
      <c r="B40" s="48">
        <v>2100</v>
      </c>
      <c r="C40" s="48">
        <v>2000</v>
      </c>
      <c r="D40" s="209"/>
      <c r="E40" s="221"/>
    </row>
    <row r="41" spans="1:5" ht="19.5" customHeight="1">
      <c r="A41" s="220" t="s">
        <v>323</v>
      </c>
      <c r="B41" s="211">
        <v>3700</v>
      </c>
      <c r="C41" s="211">
        <v>3700</v>
      </c>
      <c r="D41" s="101"/>
      <c r="E41" s="222"/>
    </row>
    <row r="42" spans="1:5" ht="19.5" customHeight="1">
      <c r="A42" s="218" t="s">
        <v>19</v>
      </c>
      <c r="B42" s="42">
        <f>SUM(B43:B46)</f>
        <v>382</v>
      </c>
      <c r="C42" s="42">
        <f>SUM(C43:C46)</f>
        <v>354.37</v>
      </c>
      <c r="D42" s="101"/>
      <c r="E42" s="219"/>
    </row>
    <row r="43" spans="1:5" ht="19.5" customHeight="1">
      <c r="A43" s="220" t="s">
        <v>308</v>
      </c>
      <c r="B43" s="48">
        <v>342</v>
      </c>
      <c r="C43" s="48">
        <v>289.37</v>
      </c>
      <c r="D43" s="209"/>
      <c r="E43" s="221"/>
    </row>
    <row r="44" spans="1:5" ht="19.5" customHeight="1">
      <c r="A44" s="220" t="s">
        <v>324</v>
      </c>
      <c r="B44" s="48">
        <v>25</v>
      </c>
      <c r="C44" s="48">
        <v>60</v>
      </c>
      <c r="D44" s="209"/>
      <c r="E44" s="221"/>
    </row>
    <row r="45" spans="1:5" ht="19.5" customHeight="1">
      <c r="A45" s="220" t="s">
        <v>325</v>
      </c>
      <c r="B45" s="48">
        <v>10</v>
      </c>
      <c r="C45" s="48"/>
      <c r="D45" s="209"/>
      <c r="E45" s="221"/>
    </row>
    <row r="46" spans="1:5" ht="19.5" customHeight="1">
      <c r="A46" s="220" t="s">
        <v>320</v>
      </c>
      <c r="B46" s="48">
        <v>5</v>
      </c>
      <c r="C46" s="48">
        <v>5</v>
      </c>
      <c r="D46" s="209"/>
      <c r="E46" s="221"/>
    </row>
    <row r="47" spans="1:5" ht="19.5" customHeight="1">
      <c r="A47" s="218" t="s">
        <v>20</v>
      </c>
      <c r="B47" s="210">
        <f>SUM(B48:B50)</f>
        <v>602</v>
      </c>
      <c r="C47" s="210">
        <f>SUM(C48:C50)</f>
        <v>12.2</v>
      </c>
      <c r="D47" s="101"/>
      <c r="E47" s="222"/>
    </row>
    <row r="48" spans="1:5" ht="19.5" customHeight="1">
      <c r="A48" s="220" t="s">
        <v>308</v>
      </c>
      <c r="B48" s="48">
        <v>397</v>
      </c>
      <c r="C48" s="42"/>
      <c r="D48" s="101"/>
      <c r="E48" s="219"/>
    </row>
    <row r="49" spans="1:5" ht="19.5" customHeight="1">
      <c r="A49" s="220" t="s">
        <v>309</v>
      </c>
      <c r="B49" s="48">
        <v>200</v>
      </c>
      <c r="C49" s="48"/>
      <c r="D49" s="209"/>
      <c r="E49" s="221"/>
    </row>
    <row r="50" spans="1:5" ht="19.5" customHeight="1">
      <c r="A50" s="220" t="s">
        <v>326</v>
      </c>
      <c r="B50" s="48">
        <v>5</v>
      </c>
      <c r="C50" s="48">
        <v>12.2</v>
      </c>
      <c r="D50" s="209"/>
      <c r="E50" s="221"/>
    </row>
    <row r="51" spans="1:5" ht="19.5" customHeight="1">
      <c r="A51" s="218" t="s">
        <v>21</v>
      </c>
      <c r="B51" s="42">
        <f>SUM(B52:B53)</f>
        <v>577</v>
      </c>
      <c r="C51" s="42">
        <f>SUM(C52:C53)</f>
        <v>494.45</v>
      </c>
      <c r="D51" s="209"/>
      <c r="E51" s="221"/>
    </row>
    <row r="52" spans="1:5" ht="19.5" customHeight="1">
      <c r="A52" s="220" t="s">
        <v>308</v>
      </c>
      <c r="B52" s="48">
        <v>482</v>
      </c>
      <c r="C52" s="48">
        <v>349.45</v>
      </c>
      <c r="D52" s="209"/>
      <c r="E52" s="221"/>
    </row>
    <row r="53" spans="1:5" ht="19.5" customHeight="1">
      <c r="A53" s="220" t="s">
        <v>309</v>
      </c>
      <c r="B53" s="212">
        <v>95</v>
      </c>
      <c r="C53" s="212">
        <v>145</v>
      </c>
      <c r="D53" s="101"/>
      <c r="E53" s="222"/>
    </row>
    <row r="54" spans="1:5" ht="19.5" customHeight="1">
      <c r="A54" s="218" t="s">
        <v>22</v>
      </c>
      <c r="B54" s="42">
        <f>SUM(B55:B56)</f>
        <v>339</v>
      </c>
      <c r="C54" s="42">
        <f>SUM(C55:C56)</f>
        <v>310.39</v>
      </c>
      <c r="D54" s="101"/>
      <c r="E54" s="219"/>
    </row>
    <row r="55" spans="1:5" ht="19.5" customHeight="1">
      <c r="A55" s="220" t="s">
        <v>308</v>
      </c>
      <c r="B55" s="48">
        <v>329</v>
      </c>
      <c r="C55" s="48">
        <v>300.39</v>
      </c>
      <c r="D55" s="209"/>
      <c r="E55" s="221"/>
    </row>
    <row r="56" spans="1:5" ht="19.5" customHeight="1">
      <c r="A56" s="220" t="s">
        <v>309</v>
      </c>
      <c r="B56" s="48">
        <v>10</v>
      </c>
      <c r="C56" s="48">
        <v>10</v>
      </c>
      <c r="D56" s="209"/>
      <c r="E56" s="221"/>
    </row>
    <row r="57" spans="1:5" ht="19.5" customHeight="1">
      <c r="A57" s="218" t="s">
        <v>23</v>
      </c>
      <c r="B57" s="42">
        <f>SUM(B58:B59)</f>
        <v>2115</v>
      </c>
      <c r="C57" s="42">
        <f>SUM(C58:C59)</f>
        <v>3965.11</v>
      </c>
      <c r="D57" s="209"/>
      <c r="E57" s="221"/>
    </row>
    <row r="58" spans="1:5" ht="19.5" customHeight="1">
      <c r="A58" s="220" t="s">
        <v>24</v>
      </c>
      <c r="B58" s="6">
        <v>1708</v>
      </c>
      <c r="C58" s="6">
        <v>3022.11</v>
      </c>
      <c r="D58" s="209"/>
      <c r="E58" s="221"/>
    </row>
    <row r="59" spans="1:5" ht="19.5" customHeight="1">
      <c r="A59" s="220" t="s">
        <v>309</v>
      </c>
      <c r="B59" s="212">
        <v>407</v>
      </c>
      <c r="C59" s="212">
        <v>943</v>
      </c>
      <c r="D59" s="101"/>
      <c r="E59" s="222"/>
    </row>
    <row r="60" spans="1:9" ht="19.5" customHeight="1">
      <c r="A60" s="218" t="s">
        <v>25</v>
      </c>
      <c r="B60" s="42">
        <f>SUM(B61)</f>
        <v>301</v>
      </c>
      <c r="C60" s="42">
        <f>SUM(C61)</f>
        <v>0</v>
      </c>
      <c r="D60" s="101"/>
      <c r="E60" s="219"/>
      <c r="I60" s="167"/>
    </row>
    <row r="61" spans="1:5" ht="19.5" customHeight="1">
      <c r="A61" s="220" t="s">
        <v>24</v>
      </c>
      <c r="B61" s="48">
        <v>301</v>
      </c>
      <c r="C61" s="48"/>
      <c r="D61" s="209"/>
      <c r="E61" s="221"/>
    </row>
    <row r="62" spans="1:5" ht="19.5" customHeight="1">
      <c r="A62" s="218" t="s">
        <v>429</v>
      </c>
      <c r="B62" s="42">
        <f>SUM(B63:B64)</f>
        <v>64</v>
      </c>
      <c r="C62" s="42">
        <f>SUM(C63:C64)</f>
        <v>59.878</v>
      </c>
      <c r="D62" s="209"/>
      <c r="E62" s="221"/>
    </row>
    <row r="63" spans="1:5" ht="19.5" customHeight="1">
      <c r="A63" s="220" t="s">
        <v>308</v>
      </c>
      <c r="B63" s="48">
        <v>63</v>
      </c>
      <c r="C63" s="48">
        <v>58.878</v>
      </c>
      <c r="D63" s="209"/>
      <c r="E63" s="221"/>
    </row>
    <row r="64" spans="1:5" ht="19.5" customHeight="1">
      <c r="A64" s="220" t="s">
        <v>309</v>
      </c>
      <c r="B64" s="48">
        <v>1</v>
      </c>
      <c r="C64" s="48">
        <v>1</v>
      </c>
      <c r="D64" s="209"/>
      <c r="E64" s="221"/>
    </row>
    <row r="65" spans="1:5" ht="19.5" customHeight="1">
      <c r="A65" s="218" t="s">
        <v>430</v>
      </c>
      <c r="B65" s="210">
        <f>SUM(B66:B69)</f>
        <v>564</v>
      </c>
      <c r="C65" s="210">
        <f>SUM(C66:C69)</f>
        <v>514</v>
      </c>
      <c r="D65" s="101"/>
      <c r="E65" s="222"/>
    </row>
    <row r="66" spans="1:5" ht="19.5" customHeight="1">
      <c r="A66" s="220" t="s">
        <v>308</v>
      </c>
      <c r="B66" s="6">
        <v>302</v>
      </c>
      <c r="C66" s="6">
        <v>271</v>
      </c>
      <c r="D66" s="101"/>
      <c r="E66" s="219"/>
    </row>
    <row r="67" spans="1:5" ht="19.5" customHeight="1">
      <c r="A67" s="220" t="s">
        <v>309</v>
      </c>
      <c r="B67" s="48">
        <v>16</v>
      </c>
      <c r="C67" s="48">
        <v>17</v>
      </c>
      <c r="D67" s="209"/>
      <c r="E67" s="221"/>
    </row>
    <row r="68" spans="1:5" ht="19.5" customHeight="1">
      <c r="A68" s="220" t="s">
        <v>327</v>
      </c>
      <c r="B68" s="48">
        <v>12</v>
      </c>
      <c r="C68" s="48">
        <v>12</v>
      </c>
      <c r="D68" s="209"/>
      <c r="E68" s="221"/>
    </row>
    <row r="69" spans="1:5" ht="19.5" customHeight="1">
      <c r="A69" s="220" t="s">
        <v>328</v>
      </c>
      <c r="B69" s="48">
        <v>234</v>
      </c>
      <c r="C69" s="48">
        <v>214</v>
      </c>
      <c r="D69" s="209"/>
      <c r="E69" s="221"/>
    </row>
    <row r="70" spans="1:5" ht="19.5" customHeight="1">
      <c r="A70" s="218" t="s">
        <v>431</v>
      </c>
      <c r="B70" s="42">
        <f>SUM(B71:B72)</f>
        <v>120</v>
      </c>
      <c r="C70" s="42">
        <f>SUM(C71:C72)</f>
        <v>173.12</v>
      </c>
      <c r="D70" s="209"/>
      <c r="E70" s="221"/>
    </row>
    <row r="71" spans="1:5" ht="19.5" customHeight="1">
      <c r="A71" s="220" t="s">
        <v>308</v>
      </c>
      <c r="B71" s="212">
        <v>106</v>
      </c>
      <c r="C71" s="212">
        <v>105.12</v>
      </c>
      <c r="D71" s="101"/>
      <c r="E71" s="222"/>
    </row>
    <row r="72" spans="1:5" ht="19.5" customHeight="1">
      <c r="A72" s="220" t="s">
        <v>329</v>
      </c>
      <c r="B72" s="6">
        <v>14</v>
      </c>
      <c r="C72" s="6">
        <v>68</v>
      </c>
      <c r="D72" s="101"/>
      <c r="E72" s="219"/>
    </row>
    <row r="73" spans="1:5" ht="19.5" customHeight="1">
      <c r="A73" s="218" t="s">
        <v>432</v>
      </c>
      <c r="B73" s="42">
        <f>SUM(B74:B75)</f>
        <v>249</v>
      </c>
      <c r="C73" s="42">
        <f>SUM(C74:C75)</f>
        <v>237</v>
      </c>
      <c r="D73" s="209"/>
      <c r="E73" s="221"/>
    </row>
    <row r="74" spans="1:5" ht="19.5" customHeight="1">
      <c r="A74" s="220" t="s">
        <v>308</v>
      </c>
      <c r="B74" s="48">
        <v>136</v>
      </c>
      <c r="C74" s="48">
        <v>113</v>
      </c>
      <c r="D74" s="209"/>
      <c r="E74" s="221"/>
    </row>
    <row r="75" spans="1:5" ht="19.5" customHeight="1">
      <c r="A75" s="220" t="s">
        <v>309</v>
      </c>
      <c r="B75" s="48">
        <v>113</v>
      </c>
      <c r="C75" s="48">
        <v>124</v>
      </c>
      <c r="D75" s="209"/>
      <c r="E75" s="221"/>
    </row>
    <row r="76" spans="1:5" ht="19.5" customHeight="1">
      <c r="A76" s="218" t="s">
        <v>433</v>
      </c>
      <c r="B76" s="42">
        <f>SUM(B77:B79)</f>
        <v>818</v>
      </c>
      <c r="C76" s="42">
        <f>SUM(C77:C79)</f>
        <v>788.13</v>
      </c>
      <c r="D76" s="209"/>
      <c r="E76" s="221"/>
    </row>
    <row r="77" spans="1:5" ht="19.5" customHeight="1">
      <c r="A77" s="220" t="s">
        <v>308</v>
      </c>
      <c r="B77" s="212">
        <v>431</v>
      </c>
      <c r="C77" s="212">
        <v>392</v>
      </c>
      <c r="D77" s="101"/>
      <c r="E77" s="222"/>
    </row>
    <row r="78" spans="1:5" ht="19.5" customHeight="1">
      <c r="A78" s="220" t="s">
        <v>309</v>
      </c>
      <c r="B78" s="6">
        <v>308</v>
      </c>
      <c r="C78" s="6">
        <v>325</v>
      </c>
      <c r="D78" s="101"/>
      <c r="E78" s="219"/>
    </row>
    <row r="79" spans="1:5" ht="19.5" customHeight="1">
      <c r="A79" s="220" t="s">
        <v>314</v>
      </c>
      <c r="B79" s="48">
        <v>79</v>
      </c>
      <c r="C79" s="48">
        <v>71.13</v>
      </c>
      <c r="D79" s="209"/>
      <c r="E79" s="221"/>
    </row>
    <row r="80" spans="1:5" ht="19.5" customHeight="1">
      <c r="A80" s="218" t="s">
        <v>434</v>
      </c>
      <c r="B80" s="42">
        <f>SUM(B81:B82)</f>
        <v>6247</v>
      </c>
      <c r="C80" s="42">
        <f>SUM(C81:C82)</f>
        <v>6325</v>
      </c>
      <c r="D80" s="209"/>
      <c r="E80" s="221"/>
    </row>
    <row r="81" spans="1:5" ht="19.5" customHeight="1">
      <c r="A81" s="220" t="s">
        <v>308</v>
      </c>
      <c r="B81" s="48">
        <v>5445</v>
      </c>
      <c r="C81" s="48">
        <v>5542</v>
      </c>
      <c r="D81" s="209"/>
      <c r="E81" s="221"/>
    </row>
    <row r="82" spans="1:5" ht="19.5" customHeight="1">
      <c r="A82" s="220" t="s">
        <v>309</v>
      </c>
      <c r="B82" s="48">
        <v>802</v>
      </c>
      <c r="C82" s="48">
        <v>783</v>
      </c>
      <c r="D82" s="209"/>
      <c r="E82" s="221"/>
    </row>
    <row r="83" spans="1:5" ht="19.5" customHeight="1">
      <c r="A83" s="218" t="s">
        <v>435</v>
      </c>
      <c r="B83" s="210">
        <f>SUM(B84:B85)</f>
        <v>1454</v>
      </c>
      <c r="C83" s="210">
        <f>SUM(C84:C85)</f>
        <v>1456.03</v>
      </c>
      <c r="D83" s="101"/>
      <c r="E83" s="222"/>
    </row>
    <row r="84" spans="1:5" ht="19.5" customHeight="1">
      <c r="A84" s="220" t="s">
        <v>308</v>
      </c>
      <c r="B84" s="6">
        <v>367</v>
      </c>
      <c r="C84" s="6">
        <v>58.03</v>
      </c>
      <c r="D84" s="101"/>
      <c r="E84" s="219"/>
    </row>
    <row r="85" spans="1:5" ht="19.5" customHeight="1">
      <c r="A85" s="220" t="s">
        <v>309</v>
      </c>
      <c r="B85" s="6">
        <v>1087</v>
      </c>
      <c r="C85" s="6">
        <v>1398</v>
      </c>
      <c r="D85" s="209"/>
      <c r="E85" s="221"/>
    </row>
    <row r="86" spans="1:5" ht="19.5" customHeight="1">
      <c r="A86" s="218" t="s">
        <v>436</v>
      </c>
      <c r="B86" s="42">
        <f>SUM(B87:B89)</f>
        <v>680</v>
      </c>
      <c r="C86" s="42">
        <f>SUM(C87:C89)</f>
        <v>368.97</v>
      </c>
      <c r="D86" s="209"/>
      <c r="E86" s="221"/>
    </row>
    <row r="87" spans="1:5" ht="19.5" customHeight="1">
      <c r="A87" s="220" t="s">
        <v>308</v>
      </c>
      <c r="B87" s="48">
        <v>268</v>
      </c>
      <c r="C87" s="48">
        <v>219.47</v>
      </c>
      <c r="D87" s="209"/>
      <c r="E87" s="221"/>
    </row>
    <row r="88" spans="1:5" ht="19.5" customHeight="1">
      <c r="A88" s="220" t="s">
        <v>309</v>
      </c>
      <c r="B88" s="48">
        <v>410</v>
      </c>
      <c r="C88" s="48">
        <v>148</v>
      </c>
      <c r="D88" s="209"/>
      <c r="E88" s="221"/>
    </row>
    <row r="89" spans="1:5" ht="19.5" customHeight="1">
      <c r="A89" s="220" t="s">
        <v>330</v>
      </c>
      <c r="B89" s="212">
        <v>2</v>
      </c>
      <c r="C89" s="212">
        <v>1.5</v>
      </c>
      <c r="D89" s="101"/>
      <c r="E89" s="222"/>
    </row>
    <row r="90" spans="1:5" ht="19.5" customHeight="1">
      <c r="A90" s="218" t="s">
        <v>437</v>
      </c>
      <c r="B90" s="42">
        <f>SUM(B91:B92)</f>
        <v>171</v>
      </c>
      <c r="C90" s="42">
        <f>SUM(C91:C92)</f>
        <v>181.65</v>
      </c>
      <c r="D90" s="101"/>
      <c r="E90" s="219"/>
    </row>
    <row r="91" spans="1:5" ht="19.5" customHeight="1">
      <c r="A91" s="220" t="s">
        <v>308</v>
      </c>
      <c r="B91" s="48">
        <v>95</v>
      </c>
      <c r="C91" s="48">
        <v>98.47</v>
      </c>
      <c r="D91" s="209"/>
      <c r="E91" s="221"/>
    </row>
    <row r="92" spans="1:5" ht="19.5" customHeight="1">
      <c r="A92" s="220" t="s">
        <v>309</v>
      </c>
      <c r="B92" s="48">
        <v>76</v>
      </c>
      <c r="C92" s="48">
        <v>83.18</v>
      </c>
      <c r="D92" s="209"/>
      <c r="E92" s="221"/>
    </row>
    <row r="93" spans="1:5" ht="19.5" customHeight="1">
      <c r="A93" s="218" t="s">
        <v>438</v>
      </c>
      <c r="B93" s="42">
        <f>SUM(B94:B94)</f>
        <v>2538</v>
      </c>
      <c r="C93" s="42">
        <f>SUM(C94:C94)</f>
        <v>3638</v>
      </c>
      <c r="D93" s="209"/>
      <c r="E93" s="221"/>
    </row>
    <row r="94" spans="1:5" ht="19.5" customHeight="1">
      <c r="A94" s="220" t="s">
        <v>331</v>
      </c>
      <c r="B94" s="48">
        <v>2538</v>
      </c>
      <c r="C94" s="48">
        <v>3638</v>
      </c>
      <c r="D94" s="209"/>
      <c r="E94" s="224" t="s">
        <v>467</v>
      </c>
    </row>
    <row r="95" spans="1:5" ht="19.5" customHeight="1">
      <c r="A95" s="216" t="s">
        <v>26</v>
      </c>
      <c r="B95" s="208">
        <f>B96</f>
        <v>356</v>
      </c>
      <c r="C95" s="208">
        <f>C96</f>
        <v>365</v>
      </c>
      <c r="D95" s="101">
        <f>(C95/B95-1)*100</f>
        <v>2.528089887640439</v>
      </c>
      <c r="E95" s="222"/>
    </row>
    <row r="96" spans="1:5" s="151" customFormat="1" ht="19.5" customHeight="1">
      <c r="A96" s="218" t="s">
        <v>27</v>
      </c>
      <c r="B96" s="42">
        <f>SUM(B97:B99)</f>
        <v>356</v>
      </c>
      <c r="C96" s="42">
        <f>SUM(C97:C99)</f>
        <v>365</v>
      </c>
      <c r="D96" s="101"/>
      <c r="E96" s="219"/>
    </row>
    <row r="97" spans="1:5" ht="19.5" customHeight="1">
      <c r="A97" s="220" t="s">
        <v>332</v>
      </c>
      <c r="B97" s="48">
        <v>103</v>
      </c>
      <c r="C97" s="48">
        <v>100</v>
      </c>
      <c r="D97" s="209"/>
      <c r="E97" s="221"/>
    </row>
    <row r="98" spans="1:5" ht="19.5" customHeight="1">
      <c r="A98" s="220" t="s">
        <v>333</v>
      </c>
      <c r="B98" s="48">
        <v>213</v>
      </c>
      <c r="C98" s="48">
        <v>189</v>
      </c>
      <c r="D98" s="209"/>
      <c r="E98" s="224" t="s">
        <v>467</v>
      </c>
    </row>
    <row r="99" spans="1:5" ht="19.5" customHeight="1">
      <c r="A99" s="220" t="s">
        <v>334</v>
      </c>
      <c r="B99" s="48">
        <v>40</v>
      </c>
      <c r="C99" s="48">
        <v>76</v>
      </c>
      <c r="D99" s="209"/>
      <c r="E99" s="221"/>
    </row>
    <row r="100" spans="1:5" ht="19.5" customHeight="1">
      <c r="A100" s="216" t="s">
        <v>439</v>
      </c>
      <c r="B100" s="43">
        <f>B101+B105+B114+B117+B121</f>
        <v>28999</v>
      </c>
      <c r="C100" s="43">
        <f>C101+C105+C114+C117+C121</f>
        <v>22319.989999999998</v>
      </c>
      <c r="D100" s="102">
        <f>(C100/B100-1)*100</f>
        <v>-23.031863167695445</v>
      </c>
      <c r="E100" s="221"/>
    </row>
    <row r="101" spans="1:5" s="151" customFormat="1" ht="19.5" customHeight="1">
      <c r="A101" s="218" t="s">
        <v>388</v>
      </c>
      <c r="B101" s="210">
        <f>SUM(B102:B104)</f>
        <v>850</v>
      </c>
      <c r="C101" s="210">
        <f>SUM(C102:C104)</f>
        <v>864.8499999999999</v>
      </c>
      <c r="D101" s="101"/>
      <c r="E101" s="222"/>
    </row>
    <row r="102" spans="1:5" ht="19.5" customHeight="1">
      <c r="A102" s="220" t="s">
        <v>335</v>
      </c>
      <c r="B102" s="42">
        <v>68</v>
      </c>
      <c r="C102" s="42">
        <v>68</v>
      </c>
      <c r="D102" s="101"/>
      <c r="E102" s="219"/>
    </row>
    <row r="103" spans="1:5" ht="19.5" customHeight="1">
      <c r="A103" s="220" t="s">
        <v>336</v>
      </c>
      <c r="B103" s="48">
        <v>108</v>
      </c>
      <c r="C103" s="48">
        <v>122.95</v>
      </c>
      <c r="D103" s="209"/>
      <c r="E103" s="221"/>
    </row>
    <row r="104" spans="1:5" ht="19.5" customHeight="1">
      <c r="A104" s="220" t="s">
        <v>337</v>
      </c>
      <c r="B104" s="48">
        <v>674</v>
      </c>
      <c r="C104" s="48">
        <v>673.9</v>
      </c>
      <c r="D104" s="209"/>
      <c r="E104" s="221"/>
    </row>
    <row r="105" spans="1:5" ht="19.5" customHeight="1">
      <c r="A105" s="218" t="s">
        <v>28</v>
      </c>
      <c r="B105" s="42">
        <f>SUM(B106:B113)</f>
        <v>22025</v>
      </c>
      <c r="C105" s="42">
        <f>SUM(C106:C113)</f>
        <v>19871</v>
      </c>
      <c r="D105" s="209"/>
      <c r="E105" s="221"/>
    </row>
    <row r="106" spans="1:5" ht="19.5" customHeight="1">
      <c r="A106" s="220" t="s">
        <v>308</v>
      </c>
      <c r="B106" s="48">
        <v>14586</v>
      </c>
      <c r="C106" s="48">
        <v>15216</v>
      </c>
      <c r="D106" s="209"/>
      <c r="E106" s="224" t="s">
        <v>466</v>
      </c>
    </row>
    <row r="107" spans="1:5" ht="19.5" customHeight="1">
      <c r="A107" s="220" t="s">
        <v>309</v>
      </c>
      <c r="B107" s="210">
        <v>6368</v>
      </c>
      <c r="C107" s="210">
        <v>3534</v>
      </c>
      <c r="D107" s="101"/>
      <c r="E107" s="222"/>
    </row>
    <row r="108" spans="1:5" ht="19.5" customHeight="1">
      <c r="A108" s="220" t="s">
        <v>338</v>
      </c>
      <c r="B108" s="42">
        <v>380</v>
      </c>
      <c r="C108" s="42">
        <v>380</v>
      </c>
      <c r="D108" s="101"/>
      <c r="E108" s="219"/>
    </row>
    <row r="109" spans="1:5" ht="19.5" customHeight="1">
      <c r="A109" s="220" t="s">
        <v>339</v>
      </c>
      <c r="B109" s="48">
        <v>20</v>
      </c>
      <c r="C109" s="48">
        <v>20</v>
      </c>
      <c r="D109" s="209"/>
      <c r="E109" s="221"/>
    </row>
    <row r="110" spans="1:5" ht="19.5" customHeight="1">
      <c r="A110" s="220" t="s">
        <v>340</v>
      </c>
      <c r="B110" s="48">
        <v>30</v>
      </c>
      <c r="C110" s="48">
        <v>30</v>
      </c>
      <c r="D110" s="209"/>
      <c r="E110" s="221"/>
    </row>
    <row r="111" spans="1:5" ht="19.5" customHeight="1">
      <c r="A111" s="220" t="s">
        <v>341</v>
      </c>
      <c r="B111" s="48">
        <v>10</v>
      </c>
      <c r="C111" s="48">
        <v>10</v>
      </c>
      <c r="D111" s="209"/>
      <c r="E111" s="221"/>
    </row>
    <row r="112" spans="1:5" ht="19.5" customHeight="1">
      <c r="A112" s="220" t="s">
        <v>342</v>
      </c>
      <c r="B112" s="48">
        <v>629</v>
      </c>
      <c r="C112" s="48">
        <v>679</v>
      </c>
      <c r="D112" s="209"/>
      <c r="E112" s="221"/>
    </row>
    <row r="113" spans="1:5" ht="19.5" customHeight="1">
      <c r="A113" s="220" t="s">
        <v>30</v>
      </c>
      <c r="B113" s="212">
        <v>2</v>
      </c>
      <c r="C113" s="212">
        <v>2</v>
      </c>
      <c r="D113" s="101"/>
      <c r="E113" s="222"/>
    </row>
    <row r="114" spans="1:5" ht="19.5" customHeight="1">
      <c r="A114" s="218" t="s">
        <v>31</v>
      </c>
      <c r="B114" s="42">
        <f>SUM(B115:B116)</f>
        <v>1741</v>
      </c>
      <c r="C114" s="42">
        <f>SUM(C115:C116)</f>
        <v>0</v>
      </c>
      <c r="D114" s="101"/>
      <c r="E114" s="219"/>
    </row>
    <row r="115" spans="1:5" ht="19.5" customHeight="1">
      <c r="A115" s="220" t="s">
        <v>308</v>
      </c>
      <c r="B115" s="48">
        <v>1707</v>
      </c>
      <c r="C115" s="48"/>
      <c r="D115" s="209"/>
      <c r="E115" s="221"/>
    </row>
    <row r="116" spans="1:5" ht="19.5" customHeight="1">
      <c r="A116" s="220" t="s">
        <v>309</v>
      </c>
      <c r="B116" s="48">
        <v>34</v>
      </c>
      <c r="C116" s="48"/>
      <c r="D116" s="209"/>
      <c r="E116" s="221"/>
    </row>
    <row r="117" spans="1:5" ht="19.5" customHeight="1">
      <c r="A117" s="218" t="s">
        <v>32</v>
      </c>
      <c r="B117" s="42">
        <f>SUM(B118:B120)</f>
        <v>2796</v>
      </c>
      <c r="C117" s="42">
        <f>SUM(C118:C120)</f>
        <v>0</v>
      </c>
      <c r="D117" s="209"/>
      <c r="E117" s="221"/>
    </row>
    <row r="118" spans="1:5" ht="19.5" customHeight="1">
      <c r="A118" s="220" t="s">
        <v>308</v>
      </c>
      <c r="B118" s="48">
        <v>2284</v>
      </c>
      <c r="C118" s="48"/>
      <c r="D118" s="209"/>
      <c r="E118" s="221"/>
    </row>
    <row r="119" spans="1:5" ht="19.5" customHeight="1">
      <c r="A119" s="220" t="s">
        <v>309</v>
      </c>
      <c r="B119" s="212">
        <v>12</v>
      </c>
      <c r="C119" s="210"/>
      <c r="D119" s="101"/>
      <c r="E119" s="222"/>
    </row>
    <row r="120" spans="1:5" ht="19.5" customHeight="1">
      <c r="A120" s="220" t="s">
        <v>343</v>
      </c>
      <c r="B120" s="6">
        <v>500</v>
      </c>
      <c r="C120" s="42"/>
      <c r="D120" s="101"/>
      <c r="E120" s="219"/>
    </row>
    <row r="121" spans="1:5" ht="19.5" customHeight="1">
      <c r="A121" s="218" t="s">
        <v>33</v>
      </c>
      <c r="B121" s="42">
        <f>SUM(B122:B127)</f>
        <v>1587</v>
      </c>
      <c r="C121" s="42">
        <f>SUM(C122:C127)</f>
        <v>1584.1399999999999</v>
      </c>
      <c r="D121" s="209"/>
      <c r="E121" s="221"/>
    </row>
    <row r="122" spans="1:5" ht="19.5" customHeight="1">
      <c r="A122" s="220" t="s">
        <v>308</v>
      </c>
      <c r="B122" s="6">
        <v>946</v>
      </c>
      <c r="C122" s="6">
        <v>895</v>
      </c>
      <c r="D122" s="209"/>
      <c r="E122" s="224" t="s">
        <v>466</v>
      </c>
    </row>
    <row r="123" spans="1:5" ht="19.5" customHeight="1">
      <c r="A123" s="220" t="s">
        <v>309</v>
      </c>
      <c r="B123" s="6">
        <v>194</v>
      </c>
      <c r="C123" s="6">
        <v>362.7</v>
      </c>
      <c r="D123" s="209"/>
      <c r="E123" s="221"/>
    </row>
    <row r="124" spans="1:5" ht="19.5" customHeight="1">
      <c r="A124" s="220" t="s">
        <v>34</v>
      </c>
      <c r="B124" s="6">
        <v>314</v>
      </c>
      <c r="C124" s="6">
        <v>178.09</v>
      </c>
      <c r="D124" s="209"/>
      <c r="E124" s="221"/>
    </row>
    <row r="125" spans="1:5" ht="19.5" customHeight="1">
      <c r="A125" s="220" t="s">
        <v>344</v>
      </c>
      <c r="B125" s="212">
        <v>34</v>
      </c>
      <c r="C125" s="212">
        <v>34</v>
      </c>
      <c r="D125" s="101"/>
      <c r="E125" s="222"/>
    </row>
    <row r="126" spans="1:5" ht="19.5" customHeight="1">
      <c r="A126" s="220" t="s">
        <v>440</v>
      </c>
      <c r="B126" s="6"/>
      <c r="C126" s="6">
        <v>8</v>
      </c>
      <c r="D126" s="101"/>
      <c r="E126" s="219"/>
    </row>
    <row r="127" spans="1:5" ht="19.5" customHeight="1">
      <c r="A127" s="220" t="s">
        <v>314</v>
      </c>
      <c r="B127" s="48">
        <v>99</v>
      </c>
      <c r="C127" s="48">
        <v>106.35</v>
      </c>
      <c r="D127" s="209"/>
      <c r="E127" s="221"/>
    </row>
    <row r="128" spans="1:5" ht="19.5" customHeight="1">
      <c r="A128" s="216" t="s">
        <v>389</v>
      </c>
      <c r="B128" s="43">
        <f>B129+B132+B138+B140+B142+B144+B147+B152</f>
        <v>119720</v>
      </c>
      <c r="C128" s="43">
        <f>C129+C132+C138+C140+C142+C144+C147+C152</f>
        <v>125744.85</v>
      </c>
      <c r="D128" s="101">
        <f>(C128/B128-1)*100</f>
        <v>5.032450718342796</v>
      </c>
      <c r="E128" s="221"/>
    </row>
    <row r="129" spans="1:5" ht="19.5" customHeight="1">
      <c r="A129" s="218" t="s">
        <v>390</v>
      </c>
      <c r="B129" s="42">
        <f>SUM(B130:B131)</f>
        <v>829</v>
      </c>
      <c r="C129" s="42">
        <f>SUM(C130:C131)</f>
        <v>803.96</v>
      </c>
      <c r="D129" s="209"/>
      <c r="E129" s="221"/>
    </row>
    <row r="130" spans="1:5" ht="19.5" customHeight="1">
      <c r="A130" s="220" t="s">
        <v>308</v>
      </c>
      <c r="B130" s="48">
        <v>751</v>
      </c>
      <c r="C130" s="48">
        <v>803.96</v>
      </c>
      <c r="D130" s="209"/>
      <c r="E130" s="221"/>
    </row>
    <row r="131" spans="1:5" s="151" customFormat="1" ht="19.5" customHeight="1">
      <c r="A131" s="220" t="s">
        <v>309</v>
      </c>
      <c r="B131" s="212">
        <v>78</v>
      </c>
      <c r="C131" s="212"/>
      <c r="D131" s="101"/>
      <c r="E131" s="222"/>
    </row>
    <row r="132" spans="1:5" ht="19.5" customHeight="1">
      <c r="A132" s="218" t="s">
        <v>391</v>
      </c>
      <c r="B132" s="42">
        <f>SUM(B133:B137)</f>
        <v>103896</v>
      </c>
      <c r="C132" s="42">
        <f>SUM(C133:C137)</f>
        <v>118953.20999999999</v>
      </c>
      <c r="D132" s="101"/>
      <c r="E132" s="219"/>
    </row>
    <row r="133" spans="1:5" ht="19.5" customHeight="1">
      <c r="A133" s="220" t="s">
        <v>345</v>
      </c>
      <c r="B133" s="48">
        <v>4797</v>
      </c>
      <c r="C133" s="48">
        <v>3846.84</v>
      </c>
      <c r="D133" s="209"/>
      <c r="E133" s="221"/>
    </row>
    <row r="134" spans="1:5" ht="19.5" customHeight="1">
      <c r="A134" s="220" t="s">
        <v>346</v>
      </c>
      <c r="B134" s="48">
        <v>44321</v>
      </c>
      <c r="C134" s="48">
        <v>49164.89</v>
      </c>
      <c r="D134" s="209"/>
      <c r="E134" s="221"/>
    </row>
    <row r="135" spans="1:5" ht="19.5" customHeight="1">
      <c r="A135" s="220" t="s">
        <v>347</v>
      </c>
      <c r="B135" s="48">
        <v>32383</v>
      </c>
      <c r="C135" s="48">
        <v>36066.34</v>
      </c>
      <c r="D135" s="209"/>
      <c r="E135" s="221"/>
    </row>
    <row r="136" spans="1:5" ht="19.5" customHeight="1">
      <c r="A136" s="220" t="s">
        <v>348</v>
      </c>
      <c r="B136" s="48">
        <v>21106</v>
      </c>
      <c r="C136" s="48">
        <v>23753.08</v>
      </c>
      <c r="D136" s="209"/>
      <c r="E136" s="221"/>
    </row>
    <row r="137" spans="1:5" ht="19.5" customHeight="1">
      <c r="A137" s="220" t="s">
        <v>349</v>
      </c>
      <c r="B137" s="212">
        <v>1289</v>
      </c>
      <c r="C137" s="212">
        <v>6122.06</v>
      </c>
      <c r="D137" s="101"/>
      <c r="E137" s="222"/>
    </row>
    <row r="138" spans="1:5" ht="19.5" customHeight="1">
      <c r="A138" s="218" t="s">
        <v>35</v>
      </c>
      <c r="B138" s="42">
        <f>SUM(B139:B139)</f>
        <v>3407</v>
      </c>
      <c r="C138" s="42">
        <f>SUM(C139:C139)</f>
        <v>3728.24</v>
      </c>
      <c r="D138" s="101"/>
      <c r="E138" s="219"/>
    </row>
    <row r="139" spans="1:5" ht="19.5" customHeight="1">
      <c r="A139" s="220" t="s">
        <v>350</v>
      </c>
      <c r="B139" s="48">
        <v>3407</v>
      </c>
      <c r="C139" s="48">
        <v>3728.24</v>
      </c>
      <c r="D139" s="209"/>
      <c r="E139" s="221"/>
    </row>
    <row r="140" spans="1:5" ht="19.5" customHeight="1">
      <c r="A140" s="218" t="s">
        <v>441</v>
      </c>
      <c r="B140" s="42">
        <f>SUM(B141:B141)</f>
        <v>109</v>
      </c>
      <c r="C140" s="42">
        <f>SUM(C141:C141)</f>
        <v>96.58</v>
      </c>
      <c r="D140" s="209"/>
      <c r="E140" s="221"/>
    </row>
    <row r="141" spans="1:5" ht="19.5" customHeight="1">
      <c r="A141" s="220" t="s">
        <v>351</v>
      </c>
      <c r="B141" s="48">
        <v>109</v>
      </c>
      <c r="C141" s="48">
        <v>96.58</v>
      </c>
      <c r="D141" s="209"/>
      <c r="E141" s="221"/>
    </row>
    <row r="142" spans="1:5" ht="19.5" customHeight="1">
      <c r="A142" s="218" t="s">
        <v>442</v>
      </c>
      <c r="B142" s="42">
        <f>SUM(B143:B143)</f>
        <v>650</v>
      </c>
      <c r="C142" s="42">
        <f>SUM(C143:C143)</f>
        <v>698.86</v>
      </c>
      <c r="D142" s="209"/>
      <c r="E142" s="221"/>
    </row>
    <row r="143" spans="1:5" ht="19.5" customHeight="1">
      <c r="A143" s="220" t="s">
        <v>352</v>
      </c>
      <c r="B143" s="212">
        <v>650</v>
      </c>
      <c r="C143" s="212">
        <v>698.86</v>
      </c>
      <c r="D143" s="101"/>
      <c r="E143" s="222"/>
    </row>
    <row r="144" spans="1:5" ht="19.5" customHeight="1">
      <c r="A144" s="218" t="s">
        <v>443</v>
      </c>
      <c r="B144" s="42">
        <f>SUM(B145:B146)</f>
        <v>625</v>
      </c>
      <c r="C144" s="42">
        <f>SUM(C145:C146)</f>
        <v>759</v>
      </c>
      <c r="D144" s="101"/>
      <c r="E144" s="219"/>
    </row>
    <row r="145" spans="1:5" ht="19.5" customHeight="1">
      <c r="A145" s="220" t="s">
        <v>353</v>
      </c>
      <c r="B145" s="48">
        <v>615</v>
      </c>
      <c r="C145" s="48">
        <v>739</v>
      </c>
      <c r="D145" s="209"/>
      <c r="E145" s="221"/>
    </row>
    <row r="146" spans="1:5" ht="19.5" customHeight="1">
      <c r="A146" s="220" t="s">
        <v>354</v>
      </c>
      <c r="B146" s="48">
        <v>10</v>
      </c>
      <c r="C146" s="48">
        <v>20</v>
      </c>
      <c r="D146" s="209"/>
      <c r="E146" s="221"/>
    </row>
    <row r="147" spans="1:5" ht="19.5" customHeight="1">
      <c r="A147" s="218" t="s">
        <v>444</v>
      </c>
      <c r="B147" s="42">
        <f>SUM(B148:B151)</f>
        <v>8100</v>
      </c>
      <c r="C147" s="42">
        <f>SUM(C148:C151)</f>
        <v>705</v>
      </c>
      <c r="D147" s="209"/>
      <c r="E147" s="221"/>
    </row>
    <row r="148" spans="1:5" ht="19.5" customHeight="1">
      <c r="A148" s="220" t="s">
        <v>355</v>
      </c>
      <c r="B148" s="48">
        <v>3060</v>
      </c>
      <c r="C148" s="48">
        <v>100</v>
      </c>
      <c r="D148" s="209"/>
      <c r="E148" s="221"/>
    </row>
    <row r="149" spans="1:5" ht="19.5" customHeight="1">
      <c r="A149" s="220" t="s">
        <v>356</v>
      </c>
      <c r="B149" s="212">
        <v>2022</v>
      </c>
      <c r="C149" s="212">
        <v>605</v>
      </c>
      <c r="D149" s="101"/>
      <c r="E149" s="222"/>
    </row>
    <row r="150" spans="1:5" ht="19.5" customHeight="1">
      <c r="A150" s="220" t="s">
        <v>357</v>
      </c>
      <c r="B150" s="6">
        <v>420</v>
      </c>
      <c r="C150" s="42"/>
      <c r="D150" s="101"/>
      <c r="E150" s="219"/>
    </row>
    <row r="151" spans="1:5" ht="19.5" customHeight="1">
      <c r="A151" s="220" t="s">
        <v>358</v>
      </c>
      <c r="B151" s="48">
        <v>2598</v>
      </c>
      <c r="C151" s="48"/>
      <c r="D151" s="209"/>
      <c r="E151" s="221"/>
    </row>
    <row r="152" spans="1:5" ht="19.5" customHeight="1">
      <c r="A152" s="218" t="s">
        <v>445</v>
      </c>
      <c r="B152" s="48">
        <f>B153</f>
        <v>2104</v>
      </c>
      <c r="C152" s="48">
        <f>C153</f>
        <v>0</v>
      </c>
      <c r="D152" s="209"/>
      <c r="E152" s="221"/>
    </row>
    <row r="153" spans="1:5" ht="19.5" customHeight="1">
      <c r="A153" s="220" t="s">
        <v>359</v>
      </c>
      <c r="B153" s="48">
        <v>2104</v>
      </c>
      <c r="C153" s="48"/>
      <c r="D153" s="209"/>
      <c r="E153" s="221"/>
    </row>
    <row r="154" spans="1:5" ht="19.5" customHeight="1">
      <c r="A154" s="216" t="s">
        <v>36</v>
      </c>
      <c r="B154" s="43">
        <f>B155+B158+B161+B166</f>
        <v>9319</v>
      </c>
      <c r="C154" s="43">
        <f>C155+C158+C161+C166</f>
        <v>9845.19</v>
      </c>
      <c r="D154" s="102">
        <f>(C154/B154-1)*100</f>
        <v>5.646421289837966</v>
      </c>
      <c r="E154" s="221"/>
    </row>
    <row r="155" spans="1:5" ht="19.5" customHeight="1">
      <c r="A155" s="218" t="s">
        <v>37</v>
      </c>
      <c r="B155" s="210">
        <f>SUM(B156:B157)</f>
        <v>308</v>
      </c>
      <c r="C155" s="210">
        <f>SUM(C156:C157)</f>
        <v>272.32</v>
      </c>
      <c r="D155" s="101"/>
      <c r="E155" s="222"/>
    </row>
    <row r="156" spans="1:5" ht="19.5" customHeight="1">
      <c r="A156" s="220" t="s">
        <v>308</v>
      </c>
      <c r="B156" s="6">
        <v>150</v>
      </c>
      <c r="C156" s="6">
        <v>148</v>
      </c>
      <c r="D156" s="101"/>
      <c r="E156" s="224" t="s">
        <v>466</v>
      </c>
    </row>
    <row r="157" spans="1:5" ht="19.5" customHeight="1">
      <c r="A157" s="220" t="s">
        <v>360</v>
      </c>
      <c r="B157" s="48">
        <v>158</v>
      </c>
      <c r="C157" s="48">
        <v>124.32</v>
      </c>
      <c r="D157" s="209"/>
      <c r="E157" s="221"/>
    </row>
    <row r="158" spans="1:5" ht="19.5" customHeight="1">
      <c r="A158" s="218" t="s">
        <v>38</v>
      </c>
      <c r="B158" s="42">
        <f>SUM(B159:B160)</f>
        <v>3326</v>
      </c>
      <c r="C158" s="42">
        <f>SUM(C159:C160)</f>
        <v>3300</v>
      </c>
      <c r="D158" s="209"/>
      <c r="E158" s="221"/>
    </row>
    <row r="159" spans="1:5" ht="19.5" customHeight="1">
      <c r="A159" s="220" t="s">
        <v>39</v>
      </c>
      <c r="B159" s="48">
        <v>89</v>
      </c>
      <c r="C159" s="48"/>
      <c r="D159" s="209"/>
      <c r="E159" s="221"/>
    </row>
    <row r="160" spans="1:5" ht="19.5" customHeight="1">
      <c r="A160" s="220" t="s">
        <v>361</v>
      </c>
      <c r="B160" s="48">
        <v>3237</v>
      </c>
      <c r="C160" s="48">
        <v>3300</v>
      </c>
      <c r="D160" s="209"/>
      <c r="E160" s="221"/>
    </row>
    <row r="161" spans="1:5" ht="19.5" customHeight="1">
      <c r="A161" s="218" t="s">
        <v>446</v>
      </c>
      <c r="B161" s="210">
        <f>SUM(B162:B165)</f>
        <v>185</v>
      </c>
      <c r="C161" s="210">
        <f>SUM(C162:C165)</f>
        <v>172.87</v>
      </c>
      <c r="D161" s="101"/>
      <c r="E161" s="222"/>
    </row>
    <row r="162" spans="1:5" ht="19.5" customHeight="1">
      <c r="A162" s="220" t="s">
        <v>362</v>
      </c>
      <c r="B162" s="6">
        <v>95</v>
      </c>
      <c r="C162" s="6">
        <v>82.87</v>
      </c>
      <c r="D162" s="101"/>
      <c r="E162" s="219"/>
    </row>
    <row r="163" spans="1:5" ht="19.5" customHeight="1">
      <c r="A163" s="220" t="s">
        <v>363</v>
      </c>
      <c r="B163" s="48">
        <v>81</v>
      </c>
      <c r="C163" s="48">
        <v>81</v>
      </c>
      <c r="D163" s="209"/>
      <c r="E163" s="221"/>
    </row>
    <row r="164" spans="1:5" ht="19.5" customHeight="1">
      <c r="A164" s="220" t="s">
        <v>364</v>
      </c>
      <c r="B164" s="48">
        <v>5</v>
      </c>
      <c r="C164" s="48">
        <v>5</v>
      </c>
      <c r="D164" s="209"/>
      <c r="E164" s="221"/>
    </row>
    <row r="165" spans="1:5" ht="19.5" customHeight="1">
      <c r="A165" s="220" t="s">
        <v>365</v>
      </c>
      <c r="B165" s="48">
        <v>4</v>
      </c>
      <c r="C165" s="48">
        <v>4</v>
      </c>
      <c r="D165" s="209"/>
      <c r="E165" s="221"/>
    </row>
    <row r="166" spans="1:5" ht="19.5" customHeight="1">
      <c r="A166" s="218" t="s">
        <v>457</v>
      </c>
      <c r="B166" s="42">
        <f>SUM(B167:B167)</f>
        <v>5500</v>
      </c>
      <c r="C166" s="42">
        <f>SUM(C167:C167)</f>
        <v>6100</v>
      </c>
      <c r="D166" s="101"/>
      <c r="E166" s="219"/>
    </row>
    <row r="167" spans="1:5" ht="19.5" customHeight="1">
      <c r="A167" s="220" t="s">
        <v>366</v>
      </c>
      <c r="B167" s="48">
        <v>5500</v>
      </c>
      <c r="C167" s="48">
        <v>6100</v>
      </c>
      <c r="D167" s="209"/>
      <c r="E167" s="221"/>
    </row>
    <row r="168" spans="1:5" ht="19.5" customHeight="1">
      <c r="A168" s="216" t="s">
        <v>40</v>
      </c>
      <c r="B168" s="43">
        <f>B169+B177+B181+B188</f>
        <v>3043</v>
      </c>
      <c r="C168" s="43">
        <f>C169+C177+C181+C188</f>
        <v>3207.7200000000003</v>
      </c>
      <c r="D168" s="101">
        <f>(C168/B168-1)*100</f>
        <v>5.41307919815972</v>
      </c>
      <c r="E168" s="221"/>
    </row>
    <row r="169" spans="1:5" ht="19.5" customHeight="1">
      <c r="A169" s="218" t="s">
        <v>41</v>
      </c>
      <c r="B169" s="42">
        <f>SUM(B170:B176)</f>
        <v>1340</v>
      </c>
      <c r="C169" s="42">
        <f>SUM(C170:C176)</f>
        <v>1453</v>
      </c>
      <c r="D169" s="209"/>
      <c r="E169" s="221"/>
    </row>
    <row r="170" spans="1:5" ht="19.5" customHeight="1">
      <c r="A170" s="220" t="s">
        <v>308</v>
      </c>
      <c r="B170" s="48">
        <v>553</v>
      </c>
      <c r="C170" s="48">
        <v>648</v>
      </c>
      <c r="D170" s="209"/>
      <c r="E170" s="224" t="s">
        <v>466</v>
      </c>
    </row>
    <row r="171" spans="1:5" ht="19.5" customHeight="1">
      <c r="A171" s="220" t="s">
        <v>360</v>
      </c>
      <c r="B171" s="212">
        <v>501</v>
      </c>
      <c r="C171" s="212"/>
      <c r="D171" s="101"/>
      <c r="E171" s="222"/>
    </row>
    <row r="172" spans="1:5" ht="19.5" customHeight="1">
      <c r="A172" s="220" t="s">
        <v>367</v>
      </c>
      <c r="B172" s="6">
        <v>40</v>
      </c>
      <c r="C172" s="6">
        <v>304</v>
      </c>
      <c r="D172" s="101"/>
      <c r="E172" s="219"/>
    </row>
    <row r="173" spans="1:5" ht="19.5" customHeight="1">
      <c r="A173" s="220" t="s">
        <v>368</v>
      </c>
      <c r="B173" s="48">
        <v>2</v>
      </c>
      <c r="C173" s="48"/>
      <c r="D173" s="209"/>
      <c r="E173" s="221"/>
    </row>
    <row r="174" spans="1:5" ht="19.5" customHeight="1">
      <c r="A174" s="220" t="s">
        <v>369</v>
      </c>
      <c r="B174" s="48">
        <v>164</v>
      </c>
      <c r="C174" s="48">
        <v>272</v>
      </c>
      <c r="D174" s="209"/>
      <c r="E174" s="221"/>
    </row>
    <row r="175" spans="1:5" ht="19.5" customHeight="1">
      <c r="A175" s="220" t="s">
        <v>447</v>
      </c>
      <c r="B175" s="48"/>
      <c r="C175" s="48">
        <v>141</v>
      </c>
      <c r="D175" s="209"/>
      <c r="E175" s="221"/>
    </row>
    <row r="176" spans="1:5" ht="19.5" customHeight="1">
      <c r="A176" s="220" t="s">
        <v>370</v>
      </c>
      <c r="B176" s="48">
        <v>80</v>
      </c>
      <c r="C176" s="48">
        <v>88</v>
      </c>
      <c r="D176" s="209"/>
      <c r="E176" s="221"/>
    </row>
    <row r="177" spans="1:5" ht="19.5" customHeight="1">
      <c r="A177" s="218" t="s">
        <v>42</v>
      </c>
      <c r="B177" s="210">
        <f>SUM(B178:B180)</f>
        <v>166</v>
      </c>
      <c r="C177" s="210">
        <f>SUM(C178:C180)</f>
        <v>252</v>
      </c>
      <c r="D177" s="101"/>
      <c r="E177" s="222"/>
    </row>
    <row r="178" spans="1:5" ht="19.5" customHeight="1">
      <c r="A178" s="220" t="s">
        <v>360</v>
      </c>
      <c r="B178" s="6">
        <v>116</v>
      </c>
      <c r="C178" s="42"/>
      <c r="D178" s="101"/>
      <c r="E178" s="219"/>
    </row>
    <row r="179" spans="1:5" ht="19.5" customHeight="1">
      <c r="A179" s="220" t="s">
        <v>371</v>
      </c>
      <c r="B179" s="48">
        <v>22</v>
      </c>
      <c r="C179" s="48">
        <v>56</v>
      </c>
      <c r="D179" s="209"/>
      <c r="E179" s="221"/>
    </row>
    <row r="180" spans="1:5" ht="19.5" customHeight="1">
      <c r="A180" s="220" t="s">
        <v>372</v>
      </c>
      <c r="B180" s="48">
        <v>28</v>
      </c>
      <c r="C180" s="48">
        <v>196</v>
      </c>
      <c r="D180" s="209"/>
      <c r="E180" s="221"/>
    </row>
    <row r="181" spans="1:5" ht="19.5" customHeight="1">
      <c r="A181" s="218" t="s">
        <v>43</v>
      </c>
      <c r="B181" s="42">
        <f>SUM(B182:B187)</f>
        <v>961</v>
      </c>
      <c r="C181" s="42">
        <f>SUM(C182:C187)</f>
        <v>880.22</v>
      </c>
      <c r="D181" s="209"/>
      <c r="E181" s="221"/>
    </row>
    <row r="182" spans="1:5" ht="19.5" customHeight="1">
      <c r="A182" s="220" t="s">
        <v>308</v>
      </c>
      <c r="B182" s="48">
        <v>311</v>
      </c>
      <c r="C182" s="48">
        <v>279.55</v>
      </c>
      <c r="D182" s="209"/>
      <c r="E182" s="221"/>
    </row>
    <row r="183" spans="1:5" ht="19.5" customHeight="1">
      <c r="A183" s="220" t="s">
        <v>309</v>
      </c>
      <c r="B183" s="210"/>
      <c r="C183" s="210">
        <v>15</v>
      </c>
      <c r="D183" s="101"/>
      <c r="E183" s="222"/>
    </row>
    <row r="184" spans="1:5" ht="19.5" customHeight="1">
      <c r="A184" s="220" t="s">
        <v>360</v>
      </c>
      <c r="B184" s="42">
        <v>294</v>
      </c>
      <c r="C184" s="42"/>
      <c r="D184" s="101"/>
      <c r="E184" s="219"/>
    </row>
    <row r="185" spans="1:5" ht="19.5" customHeight="1">
      <c r="A185" s="220" t="s">
        <v>373</v>
      </c>
      <c r="B185" s="48">
        <v>288</v>
      </c>
      <c r="C185" s="48">
        <v>293.3</v>
      </c>
      <c r="D185" s="209"/>
      <c r="E185" s="221"/>
    </row>
    <row r="186" spans="1:5" ht="19.5" customHeight="1">
      <c r="A186" s="220" t="s">
        <v>374</v>
      </c>
      <c r="B186" s="48">
        <v>68</v>
      </c>
      <c r="C186" s="48">
        <v>168</v>
      </c>
      <c r="D186" s="209"/>
      <c r="E186" s="221"/>
    </row>
    <row r="187" spans="1:5" ht="19.5" customHeight="1">
      <c r="A187" s="220" t="s">
        <v>375</v>
      </c>
      <c r="B187" s="48"/>
      <c r="C187" s="48">
        <v>124.37</v>
      </c>
      <c r="D187" s="209"/>
      <c r="E187" s="221"/>
    </row>
    <row r="188" spans="1:5" ht="19.5" customHeight="1">
      <c r="A188" s="218" t="s">
        <v>44</v>
      </c>
      <c r="B188" s="42">
        <f>SUM(B189:B191)</f>
        <v>576</v>
      </c>
      <c r="C188" s="42">
        <f>SUM(C189:C191)</f>
        <v>622.5</v>
      </c>
      <c r="D188" s="209"/>
      <c r="E188" s="221"/>
    </row>
    <row r="189" spans="1:5" ht="19.5" customHeight="1">
      <c r="A189" s="220" t="s">
        <v>308</v>
      </c>
      <c r="B189" s="212">
        <v>243</v>
      </c>
      <c r="C189" s="212">
        <v>239.14</v>
      </c>
      <c r="D189" s="101"/>
      <c r="E189" s="222"/>
    </row>
    <row r="190" spans="1:5" ht="19.5" customHeight="1">
      <c r="A190" s="220" t="s">
        <v>309</v>
      </c>
      <c r="B190" s="6">
        <v>133</v>
      </c>
      <c r="C190" s="6">
        <v>383.36</v>
      </c>
      <c r="D190" s="101"/>
      <c r="E190" s="219"/>
    </row>
    <row r="191" spans="1:5" ht="19.5" customHeight="1">
      <c r="A191" s="220" t="s">
        <v>376</v>
      </c>
      <c r="B191" s="48">
        <v>200</v>
      </c>
      <c r="C191" s="48"/>
      <c r="D191" s="209"/>
      <c r="E191" s="221"/>
    </row>
    <row r="192" spans="1:5" ht="19.5" customHeight="1">
      <c r="A192" s="216" t="s">
        <v>45</v>
      </c>
      <c r="B192" s="43">
        <f>B193+B200+B204+B211+B215+B217+B223+B226+B231+B229</f>
        <v>32750</v>
      </c>
      <c r="C192" s="43">
        <f>C193+C200+C204+C211+C215+C217+C223+C226+C231+C229</f>
        <v>58786.40000000001</v>
      </c>
      <c r="D192" s="102">
        <f>(C192/B192-1)*100</f>
        <v>79.5004580152672</v>
      </c>
      <c r="E192" s="221"/>
    </row>
    <row r="193" spans="1:5" ht="19.5" customHeight="1">
      <c r="A193" s="218" t="s">
        <v>46</v>
      </c>
      <c r="B193" s="42">
        <f>SUM(B194:B199)</f>
        <v>1303</v>
      </c>
      <c r="C193" s="42">
        <f>SUM(C194:C199)</f>
        <v>1466.6100000000001</v>
      </c>
      <c r="D193" s="209"/>
      <c r="E193" s="221"/>
    </row>
    <row r="194" spans="1:5" ht="19.5" customHeight="1">
      <c r="A194" s="220" t="s">
        <v>308</v>
      </c>
      <c r="B194" s="48">
        <v>319</v>
      </c>
      <c r="C194" s="48">
        <v>1131.91</v>
      </c>
      <c r="D194" s="209"/>
      <c r="E194" s="221"/>
    </row>
    <row r="195" spans="1:5" ht="19.5" customHeight="1">
      <c r="A195" s="220" t="s">
        <v>309</v>
      </c>
      <c r="B195" s="212">
        <v>199</v>
      </c>
      <c r="C195" s="212">
        <v>47</v>
      </c>
      <c r="D195" s="101"/>
      <c r="E195" s="222"/>
    </row>
    <row r="196" spans="1:5" ht="19.5" customHeight="1">
      <c r="A196" s="220" t="s">
        <v>47</v>
      </c>
      <c r="B196" s="6">
        <v>10</v>
      </c>
      <c r="C196" s="6">
        <v>10</v>
      </c>
      <c r="D196" s="101"/>
      <c r="E196" s="219"/>
    </row>
    <row r="197" spans="1:5" ht="19.5" customHeight="1">
      <c r="A197" s="220" t="s">
        <v>377</v>
      </c>
      <c r="B197" s="48">
        <v>91</v>
      </c>
      <c r="C197" s="48"/>
      <c r="D197" s="209"/>
      <c r="E197" s="221"/>
    </row>
    <row r="198" spans="1:5" ht="19.5" customHeight="1">
      <c r="A198" s="220" t="s">
        <v>29</v>
      </c>
      <c r="B198" s="48"/>
      <c r="C198" s="48">
        <v>30.7</v>
      </c>
      <c r="D198" s="209"/>
      <c r="E198" s="221"/>
    </row>
    <row r="199" spans="1:5" ht="19.5" customHeight="1">
      <c r="A199" s="220" t="s">
        <v>378</v>
      </c>
      <c r="B199" s="48">
        <v>684</v>
      </c>
      <c r="C199" s="48">
        <v>247</v>
      </c>
      <c r="D199" s="209"/>
      <c r="E199" s="221"/>
    </row>
    <row r="200" spans="1:5" ht="19.5" customHeight="1">
      <c r="A200" s="218" t="s">
        <v>48</v>
      </c>
      <c r="B200" s="42">
        <f>SUM(B201:B203)</f>
        <v>739</v>
      </c>
      <c r="C200" s="42">
        <f>SUM(C201:C203)</f>
        <v>823.55</v>
      </c>
      <c r="D200" s="209"/>
      <c r="E200" s="221"/>
    </row>
    <row r="201" spans="1:5" ht="19.5" customHeight="1">
      <c r="A201" s="220" t="s">
        <v>308</v>
      </c>
      <c r="B201" s="212">
        <v>563</v>
      </c>
      <c r="C201" s="212">
        <v>508.75</v>
      </c>
      <c r="D201" s="101"/>
      <c r="E201" s="222"/>
    </row>
    <row r="202" spans="1:5" ht="19.5" customHeight="1">
      <c r="A202" s="220" t="s">
        <v>309</v>
      </c>
      <c r="B202" s="6">
        <v>84</v>
      </c>
      <c r="C202" s="6">
        <v>93</v>
      </c>
      <c r="D202" s="101"/>
      <c r="E202" s="219"/>
    </row>
    <row r="203" spans="1:5" s="152" customFormat="1" ht="19.5" customHeight="1">
      <c r="A203" s="220" t="s">
        <v>379</v>
      </c>
      <c r="B203" s="48">
        <v>92</v>
      </c>
      <c r="C203" s="48">
        <v>221.8</v>
      </c>
      <c r="D203" s="209"/>
      <c r="E203" s="221"/>
    </row>
    <row r="204" spans="1:5" ht="19.5" customHeight="1">
      <c r="A204" s="218" t="s">
        <v>49</v>
      </c>
      <c r="B204" s="210">
        <f>SUM(B205:B208)</f>
        <v>11337</v>
      </c>
      <c r="C204" s="210">
        <f>SUM(C205:C210)</f>
        <v>33806.07000000001</v>
      </c>
      <c r="D204" s="101"/>
      <c r="E204" s="222"/>
    </row>
    <row r="205" spans="1:5" ht="19.5" customHeight="1">
      <c r="A205" s="220" t="s">
        <v>380</v>
      </c>
      <c r="B205" s="42"/>
      <c r="C205" s="6">
        <v>10</v>
      </c>
      <c r="D205" s="101"/>
      <c r="E205" s="219"/>
    </row>
    <row r="206" spans="1:5" ht="19.5" customHeight="1">
      <c r="A206" s="220" t="s">
        <v>381</v>
      </c>
      <c r="B206" s="48">
        <v>8</v>
      </c>
      <c r="C206" s="6">
        <v>36.99</v>
      </c>
      <c r="D206" s="209"/>
      <c r="E206" s="221"/>
    </row>
    <row r="207" spans="1:5" ht="19.5" customHeight="1">
      <c r="A207" s="220" t="s">
        <v>448</v>
      </c>
      <c r="B207" s="48">
        <v>10000</v>
      </c>
      <c r="C207" s="6">
        <v>32157</v>
      </c>
      <c r="D207" s="209"/>
      <c r="E207" s="221"/>
    </row>
    <row r="208" spans="1:5" ht="19.5" customHeight="1">
      <c r="A208" s="220" t="s">
        <v>50</v>
      </c>
      <c r="B208" s="48">
        <v>1329</v>
      </c>
      <c r="C208" s="6">
        <v>1503</v>
      </c>
      <c r="D208" s="209"/>
      <c r="E208" s="221"/>
    </row>
    <row r="209" spans="1:5" ht="19.5" customHeight="1">
      <c r="A209" s="220" t="s">
        <v>449</v>
      </c>
      <c r="B209" s="48"/>
      <c r="C209" s="6">
        <v>35</v>
      </c>
      <c r="D209" s="209"/>
      <c r="E209" s="221"/>
    </row>
    <row r="210" spans="1:5" ht="19.5" customHeight="1">
      <c r="A210" s="220" t="s">
        <v>450</v>
      </c>
      <c r="B210" s="210"/>
      <c r="C210" s="212">
        <v>64.08</v>
      </c>
      <c r="D210" s="101"/>
      <c r="E210" s="222"/>
    </row>
    <row r="211" spans="1:5" ht="19.5" customHeight="1">
      <c r="A211" s="218" t="s">
        <v>51</v>
      </c>
      <c r="B211" s="42">
        <f>SUM(B212:B214)</f>
        <v>3400</v>
      </c>
      <c r="C211" s="42">
        <f>SUM(C212:C214)</f>
        <v>3363</v>
      </c>
      <c r="D211" s="101"/>
      <c r="E211" s="219"/>
    </row>
    <row r="212" spans="1:5" ht="19.5" customHeight="1">
      <c r="A212" s="220" t="s">
        <v>382</v>
      </c>
      <c r="B212" s="48">
        <v>1000</v>
      </c>
      <c r="C212" s="48"/>
      <c r="D212" s="209"/>
      <c r="E212" s="221"/>
    </row>
    <row r="213" spans="1:5" ht="19.5" customHeight="1">
      <c r="A213" s="220" t="s">
        <v>383</v>
      </c>
      <c r="B213" s="48">
        <v>1870</v>
      </c>
      <c r="C213" s="48">
        <v>1936</v>
      </c>
      <c r="D213" s="209"/>
      <c r="E213" s="221"/>
    </row>
    <row r="214" spans="1:5" ht="19.5" customHeight="1">
      <c r="A214" s="220" t="s">
        <v>384</v>
      </c>
      <c r="B214" s="48">
        <v>530</v>
      </c>
      <c r="C214" s="48">
        <v>1427</v>
      </c>
      <c r="D214" s="209"/>
      <c r="E214" s="221"/>
    </row>
    <row r="215" spans="1:5" ht="19.5" customHeight="1">
      <c r="A215" s="218" t="s">
        <v>52</v>
      </c>
      <c r="B215" s="42">
        <f>SUM(B216:B216)</f>
        <v>1470</v>
      </c>
      <c r="C215" s="42">
        <f>SUM(C216:C216)</f>
        <v>2083</v>
      </c>
      <c r="D215" s="209"/>
      <c r="E215" s="221"/>
    </row>
    <row r="216" spans="1:5" ht="19.5" customHeight="1">
      <c r="A216" s="220" t="s">
        <v>385</v>
      </c>
      <c r="B216" s="212">
        <v>1470</v>
      </c>
      <c r="C216" s="212">
        <v>2083</v>
      </c>
      <c r="D216" s="101"/>
      <c r="E216" s="222"/>
    </row>
    <row r="217" spans="1:5" ht="19.5" customHeight="1">
      <c r="A217" s="218" t="s">
        <v>53</v>
      </c>
      <c r="B217" s="42">
        <f>SUM(B218:B222)</f>
        <v>649</v>
      </c>
      <c r="C217" s="42">
        <f>SUM(C218:C222)</f>
        <v>943.18</v>
      </c>
      <c r="D217" s="101"/>
      <c r="E217" s="219"/>
    </row>
    <row r="218" spans="1:5" ht="19.5" customHeight="1">
      <c r="A218" s="220" t="s">
        <v>308</v>
      </c>
      <c r="B218" s="48">
        <v>106</v>
      </c>
      <c r="C218" s="48">
        <v>102.72</v>
      </c>
      <c r="D218" s="209"/>
      <c r="E218" s="221"/>
    </row>
    <row r="219" spans="1:5" ht="19.5" customHeight="1">
      <c r="A219" s="220" t="s">
        <v>54</v>
      </c>
      <c r="B219" s="48">
        <v>40</v>
      </c>
      <c r="C219" s="48">
        <v>115</v>
      </c>
      <c r="D219" s="209"/>
      <c r="E219" s="221"/>
    </row>
    <row r="220" spans="1:5" ht="19.5" customHeight="1">
      <c r="A220" s="220" t="s">
        <v>55</v>
      </c>
      <c r="B220" s="48"/>
      <c r="C220" s="48">
        <v>465.46</v>
      </c>
      <c r="D220" s="209"/>
      <c r="E220" s="221"/>
    </row>
    <row r="221" spans="1:5" ht="19.5" customHeight="1">
      <c r="A221" s="220" t="s">
        <v>451</v>
      </c>
      <c r="B221" s="48"/>
      <c r="C221" s="48">
        <v>210</v>
      </c>
      <c r="D221" s="209"/>
      <c r="E221" s="221"/>
    </row>
    <row r="222" spans="1:5" ht="19.5" customHeight="1">
      <c r="A222" s="220" t="s">
        <v>386</v>
      </c>
      <c r="B222" s="212">
        <v>503</v>
      </c>
      <c r="C222" s="212">
        <v>50</v>
      </c>
      <c r="D222" s="101"/>
      <c r="E222" s="222"/>
    </row>
    <row r="223" spans="1:5" ht="19.5" customHeight="1">
      <c r="A223" s="218" t="s">
        <v>56</v>
      </c>
      <c r="B223" s="42">
        <f>SUM(B224:B225)</f>
        <v>52</v>
      </c>
      <c r="C223" s="42">
        <f>SUM(C224:C225)</f>
        <v>50.99</v>
      </c>
      <c r="D223" s="101"/>
      <c r="E223" s="219"/>
    </row>
    <row r="224" spans="1:5" ht="19.5" customHeight="1">
      <c r="A224" s="220" t="s">
        <v>308</v>
      </c>
      <c r="B224" s="48">
        <v>44</v>
      </c>
      <c r="C224" s="48">
        <v>40.99</v>
      </c>
      <c r="D224" s="209"/>
      <c r="E224" s="221"/>
    </row>
    <row r="225" spans="1:5" ht="19.5" customHeight="1">
      <c r="A225" s="220" t="s">
        <v>309</v>
      </c>
      <c r="B225" s="48">
        <v>8</v>
      </c>
      <c r="C225" s="48">
        <v>10</v>
      </c>
      <c r="D225" s="209"/>
      <c r="E225" s="221"/>
    </row>
    <row r="226" spans="1:5" ht="19.5" customHeight="1">
      <c r="A226" s="218" t="s">
        <v>57</v>
      </c>
      <c r="B226" s="42">
        <f>SUM(B227:B228)</f>
        <v>2400</v>
      </c>
      <c r="C226" s="42">
        <f>SUM(C227:C228)</f>
        <v>2600</v>
      </c>
      <c r="D226" s="209"/>
      <c r="E226" s="221"/>
    </row>
    <row r="227" spans="1:5" ht="19.5" customHeight="1">
      <c r="A227" s="220" t="s">
        <v>58</v>
      </c>
      <c r="B227" s="6">
        <v>100</v>
      </c>
      <c r="C227" s="6">
        <v>100</v>
      </c>
      <c r="D227" s="209"/>
      <c r="E227" s="221"/>
    </row>
    <row r="228" spans="1:5" ht="19.5" customHeight="1">
      <c r="A228" s="220" t="s">
        <v>59</v>
      </c>
      <c r="B228" s="212">
        <v>2300</v>
      </c>
      <c r="C228" s="212">
        <v>2500</v>
      </c>
      <c r="D228" s="101"/>
      <c r="E228" s="222"/>
    </row>
    <row r="229" spans="1:5" ht="19.5" customHeight="1">
      <c r="A229" s="218" t="s">
        <v>452</v>
      </c>
      <c r="B229" s="42">
        <f>B230</f>
        <v>10700</v>
      </c>
      <c r="C229" s="42">
        <f>C230</f>
        <v>12313</v>
      </c>
      <c r="D229" s="101"/>
      <c r="E229" s="219"/>
    </row>
    <row r="230" spans="1:5" ht="19.5" customHeight="1">
      <c r="A230" s="225" t="s">
        <v>453</v>
      </c>
      <c r="B230" s="48">
        <v>10700</v>
      </c>
      <c r="C230" s="48">
        <v>12313</v>
      </c>
      <c r="D230" s="209"/>
      <c r="E230" s="221"/>
    </row>
    <row r="231" spans="1:5" ht="19.5" customHeight="1">
      <c r="A231" s="218" t="s">
        <v>60</v>
      </c>
      <c r="B231" s="42">
        <f>SUM(B232)</f>
        <v>700</v>
      </c>
      <c r="C231" s="42">
        <f>SUM(C232)</f>
        <v>1337</v>
      </c>
      <c r="D231" s="209"/>
      <c r="E231" s="221"/>
    </row>
    <row r="232" spans="1:5" ht="19.5" customHeight="1">
      <c r="A232" s="220" t="s">
        <v>61</v>
      </c>
      <c r="B232" s="48">
        <v>700</v>
      </c>
      <c r="C232" s="48">
        <v>1337</v>
      </c>
      <c r="D232" s="209"/>
      <c r="E232" s="224" t="s">
        <v>466</v>
      </c>
    </row>
    <row r="233" spans="1:5" ht="19.5" customHeight="1">
      <c r="A233" s="216" t="s">
        <v>259</v>
      </c>
      <c r="B233" s="43">
        <f>B234+B237+B240+B243+B250+B252+B262+B265+B256</f>
        <v>49954</v>
      </c>
      <c r="C233" s="43">
        <f>C234+C237+C240+C243+C250+C252+C262+C265+C256</f>
        <v>51858.46</v>
      </c>
      <c r="D233" s="101">
        <f>(C233/B233-1)*100</f>
        <v>3.8124274332385744</v>
      </c>
      <c r="E233" s="221"/>
    </row>
    <row r="234" spans="1:5" ht="19.5" customHeight="1">
      <c r="A234" s="218" t="s">
        <v>62</v>
      </c>
      <c r="B234" s="210">
        <f>SUM(B235:B236)</f>
        <v>105</v>
      </c>
      <c r="C234" s="210">
        <f>SUM(C235:C236)</f>
        <v>1833</v>
      </c>
      <c r="D234" s="101"/>
      <c r="E234" s="222"/>
    </row>
    <row r="235" spans="1:5" ht="19.5" customHeight="1">
      <c r="A235" s="220" t="s">
        <v>24</v>
      </c>
      <c r="B235" s="6">
        <v>102</v>
      </c>
      <c r="C235" s="6">
        <v>1830</v>
      </c>
      <c r="D235" s="101"/>
      <c r="E235" s="219"/>
    </row>
    <row r="236" spans="1:5" ht="19.5" customHeight="1">
      <c r="A236" s="220" t="s">
        <v>63</v>
      </c>
      <c r="B236" s="48">
        <v>3</v>
      </c>
      <c r="C236" s="48">
        <v>3</v>
      </c>
      <c r="D236" s="209"/>
      <c r="E236" s="221"/>
    </row>
    <row r="237" spans="1:5" ht="19.5" customHeight="1">
      <c r="A237" s="218" t="s">
        <v>64</v>
      </c>
      <c r="B237" s="42">
        <f>SUM(B238:B239)</f>
        <v>1130</v>
      </c>
      <c r="C237" s="42">
        <f>SUM(C238:C239)</f>
        <v>1502</v>
      </c>
      <c r="D237" s="209"/>
      <c r="E237" s="221"/>
    </row>
    <row r="238" spans="1:5" ht="19.5" customHeight="1">
      <c r="A238" s="220" t="s">
        <v>65</v>
      </c>
      <c r="B238" s="48">
        <v>875</v>
      </c>
      <c r="C238" s="48">
        <v>1185</v>
      </c>
      <c r="D238" s="209"/>
      <c r="E238" s="221"/>
    </row>
    <row r="239" spans="1:5" ht="19.5" customHeight="1">
      <c r="A239" s="220" t="s">
        <v>66</v>
      </c>
      <c r="B239" s="48">
        <v>255</v>
      </c>
      <c r="C239" s="48">
        <v>317</v>
      </c>
      <c r="D239" s="209"/>
      <c r="E239" s="221"/>
    </row>
    <row r="240" spans="1:5" ht="19.5" customHeight="1">
      <c r="A240" s="218" t="s">
        <v>67</v>
      </c>
      <c r="B240" s="210">
        <f>SUM(B241:B242)</f>
        <v>6257</v>
      </c>
      <c r="C240" s="210">
        <f>SUM(C241:C242)</f>
        <v>6043</v>
      </c>
      <c r="D240" s="101"/>
      <c r="E240" s="222"/>
    </row>
    <row r="241" spans="1:5" ht="19.5" customHeight="1">
      <c r="A241" s="220" t="s">
        <v>68</v>
      </c>
      <c r="B241" s="6">
        <v>288</v>
      </c>
      <c r="C241" s="6">
        <v>291</v>
      </c>
      <c r="D241" s="101"/>
      <c r="E241" s="219"/>
    </row>
    <row r="242" spans="1:5" ht="19.5" customHeight="1">
      <c r="A242" s="220" t="s">
        <v>69</v>
      </c>
      <c r="B242" s="6">
        <v>5969</v>
      </c>
      <c r="C242" s="6">
        <v>5752</v>
      </c>
      <c r="D242" s="209"/>
      <c r="E242" s="221"/>
    </row>
    <row r="243" spans="1:5" ht="19.5" customHeight="1">
      <c r="A243" s="218" t="s">
        <v>70</v>
      </c>
      <c r="B243" s="42">
        <f>SUM(B244:B249)</f>
        <v>4480</v>
      </c>
      <c r="C243" s="42">
        <f>SUM(C244:C249)</f>
        <v>5026.79</v>
      </c>
      <c r="D243" s="209"/>
      <c r="E243" s="221"/>
    </row>
    <row r="244" spans="1:5" ht="19.5" customHeight="1">
      <c r="A244" s="220" t="s">
        <v>71</v>
      </c>
      <c r="B244" s="48">
        <v>957</v>
      </c>
      <c r="C244" s="48">
        <v>903.81</v>
      </c>
      <c r="D244" s="209"/>
      <c r="E244" s="221"/>
    </row>
    <row r="245" spans="1:5" ht="19.5" customHeight="1">
      <c r="A245" s="220" t="s">
        <v>72</v>
      </c>
      <c r="B245" s="48">
        <v>178</v>
      </c>
      <c r="C245" s="48">
        <v>210.35</v>
      </c>
      <c r="D245" s="209"/>
      <c r="E245" s="221"/>
    </row>
    <row r="246" spans="1:5" ht="19.5" customHeight="1">
      <c r="A246" s="220" t="s">
        <v>73</v>
      </c>
      <c r="B246" s="212">
        <v>398</v>
      </c>
      <c r="C246" s="212">
        <v>613.09</v>
      </c>
      <c r="D246" s="101"/>
      <c r="E246" s="222"/>
    </row>
    <row r="247" spans="1:5" ht="19.5" customHeight="1">
      <c r="A247" s="220" t="s">
        <v>74</v>
      </c>
      <c r="B247" s="6">
        <v>633</v>
      </c>
      <c r="C247" s="6">
        <v>617.54</v>
      </c>
      <c r="D247" s="101"/>
      <c r="E247" s="219"/>
    </row>
    <row r="248" spans="1:5" ht="19.5" customHeight="1">
      <c r="A248" s="220" t="s">
        <v>75</v>
      </c>
      <c r="B248" s="48">
        <v>2307</v>
      </c>
      <c r="C248" s="48">
        <v>2675</v>
      </c>
      <c r="D248" s="209"/>
      <c r="E248" s="221"/>
    </row>
    <row r="249" spans="1:5" ht="19.5" customHeight="1">
      <c r="A249" s="220" t="s">
        <v>76</v>
      </c>
      <c r="B249" s="48">
        <v>7</v>
      </c>
      <c r="C249" s="48">
        <v>7</v>
      </c>
      <c r="D249" s="209"/>
      <c r="E249" s="221"/>
    </row>
    <row r="250" spans="1:5" ht="19.5" customHeight="1">
      <c r="A250" s="218" t="s">
        <v>77</v>
      </c>
      <c r="B250" s="42">
        <f>SUM(B251:B251)</f>
        <v>550</v>
      </c>
      <c r="C250" s="42">
        <f>SUM(C251:C251)</f>
        <v>530</v>
      </c>
      <c r="D250" s="209"/>
      <c r="E250" s="221"/>
    </row>
    <row r="251" spans="1:5" ht="19.5" customHeight="1">
      <c r="A251" s="220" t="s">
        <v>83</v>
      </c>
      <c r="B251" s="48">
        <v>550</v>
      </c>
      <c r="C251" s="48">
        <v>530</v>
      </c>
      <c r="D251" s="209"/>
      <c r="E251" s="221"/>
    </row>
    <row r="252" spans="1:5" ht="19.5" customHeight="1">
      <c r="A252" s="218" t="s">
        <v>84</v>
      </c>
      <c r="B252" s="210">
        <f>SUM(B253:B255)</f>
        <v>11150</v>
      </c>
      <c r="C252" s="210">
        <f>SUM(C253:C255)</f>
        <v>8110.37</v>
      </c>
      <c r="D252" s="101"/>
      <c r="E252" s="222"/>
    </row>
    <row r="253" spans="1:5" ht="19.5" customHeight="1">
      <c r="A253" s="220" t="s">
        <v>85</v>
      </c>
      <c r="B253" s="6">
        <v>2431</v>
      </c>
      <c r="C253" s="6">
        <v>80</v>
      </c>
      <c r="D253" s="101"/>
      <c r="E253" s="219"/>
    </row>
    <row r="254" spans="1:5" ht="19.5" customHeight="1">
      <c r="A254" s="220" t="s">
        <v>86</v>
      </c>
      <c r="B254" s="48">
        <v>8080</v>
      </c>
      <c r="C254" s="48">
        <v>7215.57</v>
      </c>
      <c r="D254" s="209"/>
      <c r="E254" s="221"/>
    </row>
    <row r="255" spans="1:5" ht="19.5" customHeight="1">
      <c r="A255" s="220" t="s">
        <v>87</v>
      </c>
      <c r="B255" s="48">
        <v>639</v>
      </c>
      <c r="C255" s="48">
        <v>814.8</v>
      </c>
      <c r="D255" s="209"/>
      <c r="E255" s="221"/>
    </row>
    <row r="256" spans="1:5" ht="19.5" customHeight="1">
      <c r="A256" s="218" t="s">
        <v>454</v>
      </c>
      <c r="B256" s="42">
        <f>SUM(B257:B261)</f>
        <v>24926</v>
      </c>
      <c r="C256" s="42">
        <f>SUM(C257:C261)</f>
        <v>28274.3</v>
      </c>
      <c r="D256" s="209"/>
      <c r="E256" s="221"/>
    </row>
    <row r="257" spans="1:5" ht="19.5" customHeight="1">
      <c r="A257" s="220" t="s">
        <v>78</v>
      </c>
      <c r="B257" s="48">
        <v>1347</v>
      </c>
      <c r="C257" s="48">
        <v>1421</v>
      </c>
      <c r="D257" s="209"/>
      <c r="E257" s="221"/>
    </row>
    <row r="258" spans="1:5" ht="19.5" customHeight="1">
      <c r="A258" s="220" t="s">
        <v>79</v>
      </c>
      <c r="B258" s="212">
        <v>4727</v>
      </c>
      <c r="C258" s="212">
        <v>5205</v>
      </c>
      <c r="D258" s="101"/>
      <c r="E258" s="222"/>
    </row>
    <row r="259" spans="1:5" ht="19.5" customHeight="1">
      <c r="A259" s="220" t="s">
        <v>81</v>
      </c>
      <c r="B259" s="6">
        <v>17700</v>
      </c>
      <c r="C259" s="6">
        <v>20300</v>
      </c>
      <c r="D259" s="101"/>
      <c r="E259" s="219"/>
    </row>
    <row r="260" spans="1:5" ht="19.5" customHeight="1">
      <c r="A260" s="220" t="s">
        <v>82</v>
      </c>
      <c r="B260" s="48">
        <v>1100</v>
      </c>
      <c r="C260" s="48">
        <v>1300</v>
      </c>
      <c r="D260" s="209"/>
      <c r="E260" s="221"/>
    </row>
    <row r="261" spans="1:5" ht="19.5" customHeight="1">
      <c r="A261" s="220" t="s">
        <v>80</v>
      </c>
      <c r="B261" s="48">
        <v>52</v>
      </c>
      <c r="C261" s="48">
        <v>48.3</v>
      </c>
      <c r="D261" s="209"/>
      <c r="E261" s="221"/>
    </row>
    <row r="262" spans="1:5" ht="19.5" customHeight="1">
      <c r="A262" s="218" t="s">
        <v>455</v>
      </c>
      <c r="B262" s="48">
        <f>SUM(B263:B264)</f>
        <v>1137</v>
      </c>
      <c r="C262" s="48">
        <f>SUM(C263:C264)</f>
        <v>0</v>
      </c>
      <c r="D262" s="209"/>
      <c r="E262" s="221"/>
    </row>
    <row r="263" spans="1:5" ht="19.5" customHeight="1">
      <c r="A263" s="220" t="s">
        <v>24</v>
      </c>
      <c r="B263" s="48">
        <v>966</v>
      </c>
      <c r="C263" s="48"/>
      <c r="D263" s="209"/>
      <c r="E263" s="221"/>
    </row>
    <row r="264" spans="1:5" ht="19.5" customHeight="1">
      <c r="A264" s="220" t="s">
        <v>63</v>
      </c>
      <c r="B264" s="212">
        <v>171</v>
      </c>
      <c r="C264" s="210"/>
      <c r="D264" s="101"/>
      <c r="E264" s="222"/>
    </row>
    <row r="265" spans="1:5" ht="19.5" customHeight="1">
      <c r="A265" s="218" t="s">
        <v>456</v>
      </c>
      <c r="B265" s="42">
        <f>SUM(B266)</f>
        <v>219</v>
      </c>
      <c r="C265" s="42">
        <f>SUM(C266)</f>
        <v>539</v>
      </c>
      <c r="D265" s="101"/>
      <c r="E265" s="219"/>
    </row>
    <row r="266" spans="1:5" ht="19.5" customHeight="1">
      <c r="A266" s="220" t="s">
        <v>88</v>
      </c>
      <c r="B266" s="48">
        <v>219</v>
      </c>
      <c r="C266" s="48">
        <v>539</v>
      </c>
      <c r="D266" s="209"/>
      <c r="E266" s="224" t="s">
        <v>466</v>
      </c>
    </row>
    <row r="267" spans="1:5" ht="19.5" customHeight="1">
      <c r="A267" s="216" t="s">
        <v>89</v>
      </c>
      <c r="B267" s="43">
        <f>B268+B271</f>
        <v>2351</v>
      </c>
      <c r="C267" s="43">
        <f>C268+C271</f>
        <v>2413</v>
      </c>
      <c r="D267" s="102">
        <f>(C267/B267-1)*100</f>
        <v>2.637175669927694</v>
      </c>
      <c r="E267" s="221"/>
    </row>
    <row r="268" spans="1:5" ht="19.5" customHeight="1">
      <c r="A268" s="218" t="s">
        <v>90</v>
      </c>
      <c r="B268" s="42">
        <f>SUM(B269:B270)</f>
        <v>1091</v>
      </c>
      <c r="C268" s="42">
        <f>SUM(C269:C270)</f>
        <v>1153</v>
      </c>
      <c r="D268" s="101"/>
      <c r="E268" s="221"/>
    </row>
    <row r="269" spans="1:5" ht="19.5" customHeight="1">
      <c r="A269" s="220" t="s">
        <v>24</v>
      </c>
      <c r="B269" s="48">
        <v>1031</v>
      </c>
      <c r="C269" s="48">
        <v>1070</v>
      </c>
      <c r="D269" s="209"/>
      <c r="E269" s="224" t="s">
        <v>466</v>
      </c>
    </row>
    <row r="270" spans="1:5" ht="19.5" customHeight="1">
      <c r="A270" s="220" t="s">
        <v>63</v>
      </c>
      <c r="B270" s="212">
        <v>60</v>
      </c>
      <c r="C270" s="212">
        <v>83</v>
      </c>
      <c r="D270" s="101"/>
      <c r="E270" s="222"/>
    </row>
    <row r="271" spans="1:5" ht="19.5" customHeight="1">
      <c r="A271" s="218" t="s">
        <v>91</v>
      </c>
      <c r="B271" s="42">
        <f>SUM(B272:B272)</f>
        <v>1260</v>
      </c>
      <c r="C271" s="42">
        <f>SUM(C272:C272)</f>
        <v>1260</v>
      </c>
      <c r="D271" s="101"/>
      <c r="E271" s="219"/>
    </row>
    <row r="272" spans="1:5" ht="19.5" customHeight="1">
      <c r="A272" s="220" t="s">
        <v>92</v>
      </c>
      <c r="B272" s="48">
        <v>1260</v>
      </c>
      <c r="C272" s="48">
        <v>1260</v>
      </c>
      <c r="D272" s="209"/>
      <c r="E272" s="221"/>
    </row>
    <row r="273" spans="1:5" ht="19.5" customHeight="1">
      <c r="A273" s="216" t="s">
        <v>257</v>
      </c>
      <c r="B273" s="43">
        <f>B274+B278</f>
        <v>5700</v>
      </c>
      <c r="C273" s="43">
        <f>C274+C278</f>
        <v>5535.62</v>
      </c>
      <c r="D273" s="102">
        <f>(C273/B273-1)*100</f>
        <v>-2.883859649122811</v>
      </c>
      <c r="E273" s="221"/>
    </row>
    <row r="274" spans="1:5" ht="19.5" customHeight="1">
      <c r="A274" s="218" t="s">
        <v>93</v>
      </c>
      <c r="B274" s="48">
        <f>SUM(B275:B277)</f>
        <v>3700</v>
      </c>
      <c r="C274" s="48">
        <f>SUM(C275:C277)</f>
        <v>3535.62</v>
      </c>
      <c r="D274" s="209"/>
      <c r="E274" s="224" t="s">
        <v>466</v>
      </c>
    </row>
    <row r="275" spans="1:5" ht="19.5" customHeight="1">
      <c r="A275" s="220" t="s">
        <v>24</v>
      </c>
      <c r="B275" s="48">
        <v>1663</v>
      </c>
      <c r="C275" s="48">
        <v>1677</v>
      </c>
      <c r="D275" s="209"/>
      <c r="E275" s="221"/>
    </row>
    <row r="276" spans="1:5" ht="19.5" customHeight="1">
      <c r="A276" s="220" t="s">
        <v>63</v>
      </c>
      <c r="B276" s="212">
        <v>388</v>
      </c>
      <c r="C276" s="212">
        <v>302</v>
      </c>
      <c r="D276" s="101"/>
      <c r="E276" s="222"/>
    </row>
    <row r="277" spans="1:5" ht="19.5" customHeight="1">
      <c r="A277" s="220" t="s">
        <v>94</v>
      </c>
      <c r="B277" s="6">
        <v>1649</v>
      </c>
      <c r="C277" s="6">
        <v>1556.62</v>
      </c>
      <c r="D277" s="101"/>
      <c r="E277" s="219"/>
    </row>
    <row r="278" spans="1:5" ht="19.5" customHeight="1">
      <c r="A278" s="218" t="s">
        <v>95</v>
      </c>
      <c r="B278" s="42">
        <f>SUM(B279:B279)</f>
        <v>2000</v>
      </c>
      <c r="C278" s="42">
        <f>SUM(C279:C279)</f>
        <v>2000</v>
      </c>
      <c r="D278" s="209"/>
      <c r="E278" s="221"/>
    </row>
    <row r="279" spans="1:5" ht="19.5" customHeight="1">
      <c r="A279" s="220" t="s">
        <v>96</v>
      </c>
      <c r="B279" s="48">
        <v>2000</v>
      </c>
      <c r="C279" s="48">
        <v>2000</v>
      </c>
      <c r="D279" s="209"/>
      <c r="E279" s="221"/>
    </row>
    <row r="280" spans="1:5" ht="19.5" customHeight="1">
      <c r="A280" s="216" t="s">
        <v>260</v>
      </c>
      <c r="B280" s="43">
        <f>B281+B295+B303+B313+B316+B318+B322</f>
        <v>33751</v>
      </c>
      <c r="C280" s="43">
        <f>C281+C295+C303+C313+C316+C318+C322</f>
        <v>28037.97</v>
      </c>
      <c r="D280" s="101">
        <f>(C280/B280-1)*100</f>
        <v>-16.926994755710933</v>
      </c>
      <c r="E280" s="221"/>
    </row>
    <row r="281" spans="1:5" ht="19.5" customHeight="1">
      <c r="A281" s="218" t="s">
        <v>97</v>
      </c>
      <c r="B281" s="42">
        <f>SUM(B282:B294)</f>
        <v>11038</v>
      </c>
      <c r="C281" s="42">
        <f>SUM(C282:C294)</f>
        <v>11746.970000000001</v>
      </c>
      <c r="D281" s="209"/>
      <c r="E281" s="221"/>
    </row>
    <row r="282" spans="1:5" ht="19.5" customHeight="1">
      <c r="A282" s="220" t="s">
        <v>24</v>
      </c>
      <c r="B282" s="212">
        <v>159</v>
      </c>
      <c r="C282" s="212">
        <v>160.59</v>
      </c>
      <c r="D282" s="101"/>
      <c r="E282" s="222"/>
    </row>
    <row r="283" spans="1:5" ht="19.5" customHeight="1">
      <c r="A283" s="220" t="s">
        <v>16</v>
      </c>
      <c r="B283" s="6">
        <v>4316</v>
      </c>
      <c r="C283" s="6">
        <v>3713</v>
      </c>
      <c r="D283" s="101"/>
      <c r="E283" s="219"/>
    </row>
    <row r="284" spans="1:5" ht="19.5" customHeight="1">
      <c r="A284" s="220" t="s">
        <v>98</v>
      </c>
      <c r="B284" s="48">
        <v>176</v>
      </c>
      <c r="C284" s="48">
        <v>174.18</v>
      </c>
      <c r="D284" s="209"/>
      <c r="E284" s="221"/>
    </row>
    <row r="285" spans="1:5" ht="19.5" customHeight="1">
      <c r="A285" s="220" t="s">
        <v>99</v>
      </c>
      <c r="B285" s="48">
        <v>20</v>
      </c>
      <c r="C285" s="48">
        <v>20</v>
      </c>
      <c r="D285" s="209"/>
      <c r="E285" s="221"/>
    </row>
    <row r="286" spans="1:5" ht="19.5" customHeight="1">
      <c r="A286" s="220" t="s">
        <v>100</v>
      </c>
      <c r="B286" s="48">
        <v>318</v>
      </c>
      <c r="C286" s="48">
        <v>8</v>
      </c>
      <c r="D286" s="209"/>
      <c r="E286" s="221"/>
    </row>
    <row r="287" spans="1:5" ht="19.5" customHeight="1">
      <c r="A287" s="220" t="s">
        <v>101</v>
      </c>
      <c r="B287" s="48">
        <v>140</v>
      </c>
      <c r="C287" s="48">
        <v>240</v>
      </c>
      <c r="D287" s="209"/>
      <c r="E287" s="221"/>
    </row>
    <row r="288" spans="1:5" ht="19.5" customHeight="1">
      <c r="A288" s="220" t="s">
        <v>102</v>
      </c>
      <c r="B288" s="212">
        <v>109</v>
      </c>
      <c r="C288" s="212">
        <v>110</v>
      </c>
      <c r="D288" s="101"/>
      <c r="E288" s="222"/>
    </row>
    <row r="289" spans="1:5" ht="19.5" customHeight="1">
      <c r="A289" s="220" t="s">
        <v>103</v>
      </c>
      <c r="B289" s="6">
        <v>30</v>
      </c>
      <c r="C289" s="6">
        <v>30</v>
      </c>
      <c r="D289" s="101"/>
      <c r="E289" s="219"/>
    </row>
    <row r="290" spans="1:5" ht="19.5" customHeight="1">
      <c r="A290" s="220" t="s">
        <v>104</v>
      </c>
      <c r="B290" s="48">
        <v>418</v>
      </c>
      <c r="C290" s="48">
        <v>418</v>
      </c>
      <c r="D290" s="209"/>
      <c r="E290" s="221"/>
    </row>
    <row r="291" spans="1:5" ht="19.5" customHeight="1">
      <c r="A291" s="220" t="s">
        <v>105</v>
      </c>
      <c r="B291" s="48">
        <v>139</v>
      </c>
      <c r="C291" s="48">
        <v>2.2</v>
      </c>
      <c r="D291" s="209"/>
      <c r="E291" s="221"/>
    </row>
    <row r="292" spans="1:5" ht="19.5" customHeight="1">
      <c r="A292" s="220" t="s">
        <v>106</v>
      </c>
      <c r="B292" s="48">
        <v>30</v>
      </c>
      <c r="C292" s="48">
        <v>30</v>
      </c>
      <c r="D292" s="209"/>
      <c r="E292" s="221"/>
    </row>
    <row r="293" spans="1:5" ht="19.5" customHeight="1">
      <c r="A293" s="220" t="s">
        <v>107</v>
      </c>
      <c r="B293" s="48">
        <v>5056</v>
      </c>
      <c r="C293" s="48">
        <v>6827</v>
      </c>
      <c r="D293" s="209"/>
      <c r="E293" s="221"/>
    </row>
    <row r="294" spans="1:5" ht="19.5" customHeight="1">
      <c r="A294" s="220" t="s">
        <v>108</v>
      </c>
      <c r="B294" s="212">
        <v>127</v>
      </c>
      <c r="C294" s="212">
        <v>14</v>
      </c>
      <c r="D294" s="101"/>
      <c r="E294" s="222"/>
    </row>
    <row r="295" spans="1:5" ht="19.5" customHeight="1">
      <c r="A295" s="218" t="s">
        <v>109</v>
      </c>
      <c r="B295" s="42">
        <f>SUM(B296:B302)</f>
        <v>1852</v>
      </c>
      <c r="C295" s="42">
        <f>SUM(C296:C302)</f>
        <v>1888</v>
      </c>
      <c r="D295" s="101"/>
      <c r="E295" s="219"/>
    </row>
    <row r="296" spans="1:5" ht="19.5" customHeight="1">
      <c r="A296" s="220" t="s">
        <v>110</v>
      </c>
      <c r="B296" s="48">
        <v>1021</v>
      </c>
      <c r="C296" s="48">
        <v>913</v>
      </c>
      <c r="D296" s="209"/>
      <c r="E296" s="221"/>
    </row>
    <row r="297" spans="1:5" ht="19.5" customHeight="1">
      <c r="A297" s="220" t="s">
        <v>111</v>
      </c>
      <c r="B297" s="48">
        <v>20</v>
      </c>
      <c r="C297" s="48">
        <v>575</v>
      </c>
      <c r="D297" s="209"/>
      <c r="E297" s="221"/>
    </row>
    <row r="298" spans="1:5" ht="19.5" customHeight="1">
      <c r="A298" s="220" t="s">
        <v>112</v>
      </c>
      <c r="B298" s="48">
        <v>50</v>
      </c>
      <c r="C298" s="48"/>
      <c r="D298" s="209"/>
      <c r="E298" s="221"/>
    </row>
    <row r="299" spans="1:5" ht="19.5" customHeight="1">
      <c r="A299" s="220" t="s">
        <v>113</v>
      </c>
      <c r="B299" s="48">
        <v>20</v>
      </c>
      <c r="C299" s="48"/>
      <c r="D299" s="209"/>
      <c r="E299" s="221"/>
    </row>
    <row r="300" spans="1:5" ht="19.5" customHeight="1">
      <c r="A300" s="220" t="s">
        <v>114</v>
      </c>
      <c r="B300" s="212">
        <v>81</v>
      </c>
      <c r="C300" s="210"/>
      <c r="D300" s="101"/>
      <c r="E300" s="222"/>
    </row>
    <row r="301" spans="1:5" ht="19.5" customHeight="1">
      <c r="A301" s="220" t="s">
        <v>115</v>
      </c>
      <c r="B301" s="6">
        <v>160</v>
      </c>
      <c r="C301" s="6">
        <v>350</v>
      </c>
      <c r="D301" s="101"/>
      <c r="E301" s="219"/>
    </row>
    <row r="302" spans="1:5" ht="19.5" customHeight="1">
      <c r="A302" s="220" t="s">
        <v>116</v>
      </c>
      <c r="B302" s="48">
        <v>500</v>
      </c>
      <c r="C302" s="48">
        <v>50</v>
      </c>
      <c r="D302" s="209"/>
      <c r="E302" s="221"/>
    </row>
    <row r="303" spans="1:5" ht="19.5" customHeight="1">
      <c r="A303" s="218" t="s">
        <v>117</v>
      </c>
      <c r="B303" s="42">
        <f>SUM(B304:B312)</f>
        <v>6551</v>
      </c>
      <c r="C303" s="42">
        <f>SUM(C304:C312)</f>
        <v>5963</v>
      </c>
      <c r="D303" s="209"/>
      <c r="E303" s="221"/>
    </row>
    <row r="304" spans="1:5" ht="19.5" customHeight="1">
      <c r="A304" s="220" t="s">
        <v>24</v>
      </c>
      <c r="B304" s="48">
        <v>554</v>
      </c>
      <c r="C304" s="48">
        <v>300</v>
      </c>
      <c r="D304" s="209"/>
      <c r="E304" s="221"/>
    </row>
    <row r="305" spans="1:5" ht="19.5" customHeight="1">
      <c r="A305" s="220" t="s">
        <v>118</v>
      </c>
      <c r="B305" s="48">
        <v>2112</v>
      </c>
      <c r="C305" s="48">
        <v>1230</v>
      </c>
      <c r="D305" s="209"/>
      <c r="E305" s="221"/>
    </row>
    <row r="306" spans="1:5" ht="19.5" customHeight="1">
      <c r="A306" s="220" t="s">
        <v>119</v>
      </c>
      <c r="B306" s="212">
        <v>2001</v>
      </c>
      <c r="C306" s="212">
        <v>1391</v>
      </c>
      <c r="D306" s="101"/>
      <c r="E306" s="222"/>
    </row>
    <row r="307" spans="1:5" ht="19.5" customHeight="1">
      <c r="A307" s="220" t="s">
        <v>120</v>
      </c>
      <c r="B307" s="6">
        <v>50</v>
      </c>
      <c r="C307" s="6">
        <v>50</v>
      </c>
      <c r="D307" s="101"/>
      <c r="E307" s="219"/>
    </row>
    <row r="308" spans="1:5" ht="19.5" customHeight="1">
      <c r="A308" s="220" t="s">
        <v>121</v>
      </c>
      <c r="B308" s="48">
        <v>8</v>
      </c>
      <c r="C308" s="48">
        <v>12</v>
      </c>
      <c r="D308" s="209"/>
      <c r="E308" s="221"/>
    </row>
    <row r="309" spans="1:5" ht="19.5" customHeight="1">
      <c r="A309" s="220" t="s">
        <v>122</v>
      </c>
      <c r="B309" s="48">
        <v>50</v>
      </c>
      <c r="C309" s="48">
        <v>50</v>
      </c>
      <c r="D309" s="209"/>
      <c r="E309" s="221"/>
    </row>
    <row r="310" spans="1:5" ht="19.5" customHeight="1">
      <c r="A310" s="220" t="s">
        <v>123</v>
      </c>
      <c r="B310" s="48">
        <v>200</v>
      </c>
      <c r="C310" s="48">
        <v>200</v>
      </c>
      <c r="D310" s="209"/>
      <c r="E310" s="221"/>
    </row>
    <row r="311" spans="1:5" ht="19.5" customHeight="1">
      <c r="A311" s="220" t="s">
        <v>124</v>
      </c>
      <c r="B311" s="48">
        <v>1400</v>
      </c>
      <c r="C311" s="48">
        <v>2507</v>
      </c>
      <c r="D311" s="209"/>
      <c r="E311" s="221"/>
    </row>
    <row r="312" spans="1:5" ht="19.5" customHeight="1">
      <c r="A312" s="220" t="s">
        <v>125</v>
      </c>
      <c r="B312" s="212">
        <v>176</v>
      </c>
      <c r="C312" s="212">
        <v>223</v>
      </c>
      <c r="D312" s="101"/>
      <c r="E312" s="222"/>
    </row>
    <row r="313" spans="1:5" ht="19.5" customHeight="1">
      <c r="A313" s="218" t="s">
        <v>126</v>
      </c>
      <c r="B313" s="42">
        <f>SUM(B314:B315)</f>
        <v>448</v>
      </c>
      <c r="C313" s="42">
        <f>SUM(C314:C315)</f>
        <v>621</v>
      </c>
      <c r="D313" s="101"/>
      <c r="E313" s="219"/>
    </row>
    <row r="314" spans="1:5" ht="19.5" customHeight="1">
      <c r="A314" s="220" t="s">
        <v>127</v>
      </c>
      <c r="B314" s="48">
        <v>30</v>
      </c>
      <c r="C314" s="48">
        <v>30</v>
      </c>
      <c r="D314" s="209"/>
      <c r="E314" s="221"/>
    </row>
    <row r="315" spans="1:5" ht="19.5" customHeight="1">
      <c r="A315" s="220" t="s">
        <v>128</v>
      </c>
      <c r="B315" s="48">
        <v>418</v>
      </c>
      <c r="C315" s="48">
        <v>591</v>
      </c>
      <c r="D315" s="209"/>
      <c r="E315" s="221"/>
    </row>
    <row r="316" spans="1:5" ht="19.5" customHeight="1">
      <c r="A316" s="218" t="s">
        <v>129</v>
      </c>
      <c r="B316" s="42">
        <f>SUM(B317:B317)</f>
        <v>50</v>
      </c>
      <c r="C316" s="42">
        <f>SUM(C317:C317)</f>
        <v>114</v>
      </c>
      <c r="D316" s="209"/>
      <c r="E316" s="221"/>
    </row>
    <row r="317" spans="1:5" ht="19.5" customHeight="1">
      <c r="A317" s="220" t="s">
        <v>130</v>
      </c>
      <c r="B317" s="48">
        <v>50</v>
      </c>
      <c r="C317" s="48">
        <v>114</v>
      </c>
      <c r="D317" s="209"/>
      <c r="E317" s="221"/>
    </row>
    <row r="318" spans="1:5" ht="19.5" customHeight="1">
      <c r="A318" s="218" t="s">
        <v>131</v>
      </c>
      <c r="B318" s="210">
        <f>SUM(B319:B321)</f>
        <v>9100</v>
      </c>
      <c r="C318" s="210">
        <f>SUM(C319:C321)</f>
        <v>7100</v>
      </c>
      <c r="D318" s="101"/>
      <c r="E318" s="222"/>
    </row>
    <row r="319" spans="1:5" ht="19.5" customHeight="1">
      <c r="A319" s="220" t="s">
        <v>132</v>
      </c>
      <c r="B319" s="6">
        <v>1000</v>
      </c>
      <c r="C319" s="42"/>
      <c r="D319" s="101"/>
      <c r="E319" s="224" t="s">
        <v>459</v>
      </c>
    </row>
    <row r="320" spans="1:5" ht="19.5" customHeight="1">
      <c r="A320" s="220" t="s">
        <v>133</v>
      </c>
      <c r="B320" s="48">
        <v>7100</v>
      </c>
      <c r="C320" s="48">
        <v>7100</v>
      </c>
      <c r="D320" s="209"/>
      <c r="E320" s="221"/>
    </row>
    <row r="321" spans="1:5" ht="19.5" customHeight="1">
      <c r="A321" s="220" t="s">
        <v>134</v>
      </c>
      <c r="B321" s="48">
        <v>1000</v>
      </c>
      <c r="C321" s="48"/>
      <c r="D321" s="209"/>
      <c r="E321" s="224" t="s">
        <v>459</v>
      </c>
    </row>
    <row r="322" spans="1:5" ht="19.5" customHeight="1">
      <c r="A322" s="218" t="s">
        <v>135</v>
      </c>
      <c r="B322" s="42">
        <f>SUM(B323:B323)</f>
        <v>4712</v>
      </c>
      <c r="C322" s="42">
        <f>SUM(C323:C323)</f>
        <v>605</v>
      </c>
      <c r="D322" s="209"/>
      <c r="E322" s="221"/>
    </row>
    <row r="323" spans="1:5" ht="19.5" customHeight="1">
      <c r="A323" s="220" t="s">
        <v>136</v>
      </c>
      <c r="B323" s="48">
        <v>4712</v>
      </c>
      <c r="C323" s="48">
        <v>605</v>
      </c>
      <c r="D323" s="209"/>
      <c r="E323" s="224" t="s">
        <v>466</v>
      </c>
    </row>
    <row r="324" spans="1:5" ht="19.5" customHeight="1">
      <c r="A324" s="216" t="s">
        <v>137</v>
      </c>
      <c r="B324" s="208">
        <f>B325</f>
        <v>2273</v>
      </c>
      <c r="C324" s="208">
        <f>C325</f>
        <v>1667.2</v>
      </c>
      <c r="D324" s="101">
        <f>(C324/B324-1)*100</f>
        <v>-26.652001759788824</v>
      </c>
      <c r="E324" s="222"/>
    </row>
    <row r="325" spans="1:5" ht="19.5" customHeight="1">
      <c r="A325" s="218" t="s">
        <v>138</v>
      </c>
      <c r="B325" s="42">
        <f>SUM(B326:B328)</f>
        <v>2273</v>
      </c>
      <c r="C325" s="42">
        <f>SUM(C326:C328)</f>
        <v>1667.2</v>
      </c>
      <c r="D325" s="101"/>
      <c r="E325" s="219"/>
    </row>
    <row r="326" spans="1:5" ht="19.5" customHeight="1">
      <c r="A326" s="220" t="s">
        <v>24</v>
      </c>
      <c r="B326" s="48">
        <v>1596</v>
      </c>
      <c r="C326" s="48">
        <v>1565</v>
      </c>
      <c r="D326" s="209"/>
      <c r="E326" s="224" t="s">
        <v>466</v>
      </c>
    </row>
    <row r="327" spans="1:5" ht="19.5" customHeight="1">
      <c r="A327" s="220" t="s">
        <v>63</v>
      </c>
      <c r="B327" s="48">
        <v>77</v>
      </c>
      <c r="C327" s="48">
        <v>102.2</v>
      </c>
      <c r="D327" s="209"/>
      <c r="E327" s="221"/>
    </row>
    <row r="328" spans="1:5" ht="19.5" customHeight="1">
      <c r="A328" s="220" t="s">
        <v>139</v>
      </c>
      <c r="B328" s="48">
        <v>600</v>
      </c>
      <c r="C328" s="48"/>
      <c r="D328" s="209"/>
      <c r="E328" s="224" t="s">
        <v>459</v>
      </c>
    </row>
    <row r="329" spans="1:5" ht="19.5" customHeight="1">
      <c r="A329" s="216" t="s">
        <v>261</v>
      </c>
      <c r="B329" s="43">
        <f>B330+B334</f>
        <v>15764</v>
      </c>
      <c r="C329" s="43">
        <f>C330+C334</f>
        <v>16600</v>
      </c>
      <c r="D329" s="101">
        <f>(C329/B329-1)*100</f>
        <v>5.303222532352203</v>
      </c>
      <c r="E329" s="221"/>
    </row>
    <row r="330" spans="1:5" ht="19.5" customHeight="1">
      <c r="A330" s="218" t="s">
        <v>140</v>
      </c>
      <c r="B330" s="210">
        <f>SUM(B331:B333)</f>
        <v>764</v>
      </c>
      <c r="C330" s="210">
        <f>SUM(C331:C333)</f>
        <v>900</v>
      </c>
      <c r="D330" s="101"/>
      <c r="E330" s="222"/>
    </row>
    <row r="331" spans="1:5" ht="19.5" customHeight="1">
      <c r="A331" s="220" t="s">
        <v>24</v>
      </c>
      <c r="B331" s="6">
        <v>563</v>
      </c>
      <c r="C331" s="6">
        <v>267</v>
      </c>
      <c r="D331" s="101"/>
      <c r="E331" s="224" t="s">
        <v>466</v>
      </c>
    </row>
    <row r="332" spans="1:5" ht="19.5" customHeight="1">
      <c r="A332" s="220" t="s">
        <v>63</v>
      </c>
      <c r="B332" s="6">
        <v>201</v>
      </c>
      <c r="C332" s="6">
        <v>231</v>
      </c>
      <c r="D332" s="209"/>
      <c r="E332" s="221"/>
    </row>
    <row r="333" spans="1:5" ht="19.5" customHeight="1">
      <c r="A333" s="220" t="s">
        <v>141</v>
      </c>
      <c r="B333" s="48">
        <v>0</v>
      </c>
      <c r="C333" s="48">
        <v>402</v>
      </c>
      <c r="D333" s="209"/>
      <c r="E333" s="221"/>
    </row>
    <row r="334" spans="1:5" ht="19.5" customHeight="1">
      <c r="A334" s="218" t="s">
        <v>142</v>
      </c>
      <c r="B334" s="42">
        <f>SUM(B335:B335)</f>
        <v>15000</v>
      </c>
      <c r="C334" s="42">
        <f>SUM(C335:C335)</f>
        <v>15700</v>
      </c>
      <c r="D334" s="209"/>
      <c r="E334" s="221"/>
    </row>
    <row r="335" spans="1:5" ht="19.5" customHeight="1">
      <c r="A335" s="220" t="s">
        <v>143</v>
      </c>
      <c r="B335" s="48">
        <v>15000</v>
      </c>
      <c r="C335" s="48">
        <v>15700</v>
      </c>
      <c r="D335" s="209"/>
      <c r="E335" s="221"/>
    </row>
    <row r="336" spans="1:5" ht="19.5" customHeight="1">
      <c r="A336" s="216" t="s">
        <v>262</v>
      </c>
      <c r="B336" s="208">
        <f>B337+B339+B343</f>
        <v>818</v>
      </c>
      <c r="C336" s="208">
        <f>C337+C339+C343</f>
        <v>973</v>
      </c>
      <c r="D336" s="101">
        <f>(C336/B336-1)*100</f>
        <v>18.94865525672371</v>
      </c>
      <c r="E336" s="222"/>
    </row>
    <row r="337" spans="1:5" ht="19.5" customHeight="1">
      <c r="A337" s="218" t="s">
        <v>144</v>
      </c>
      <c r="B337" s="42">
        <f>SUM(B338:B338)</f>
        <v>420</v>
      </c>
      <c r="C337" s="42">
        <f>SUM(C338:C338)</f>
        <v>420</v>
      </c>
      <c r="D337" s="101"/>
      <c r="E337" s="219"/>
    </row>
    <row r="338" spans="1:5" ht="19.5" customHeight="1">
      <c r="A338" s="220" t="s">
        <v>145</v>
      </c>
      <c r="B338" s="48">
        <v>420</v>
      </c>
      <c r="C338" s="48">
        <v>420</v>
      </c>
      <c r="D338" s="209"/>
      <c r="E338" s="221"/>
    </row>
    <row r="339" spans="1:5" ht="19.5" customHeight="1">
      <c r="A339" s="218" t="s">
        <v>146</v>
      </c>
      <c r="B339" s="42">
        <f>SUM(B340:B342)</f>
        <v>215</v>
      </c>
      <c r="C339" s="42">
        <f>SUM(C340:C342)</f>
        <v>209</v>
      </c>
      <c r="D339" s="209"/>
      <c r="E339" s="221"/>
    </row>
    <row r="340" spans="1:5" ht="19.5" customHeight="1">
      <c r="A340" s="220" t="s">
        <v>147</v>
      </c>
      <c r="B340" s="48">
        <v>77</v>
      </c>
      <c r="C340" s="48">
        <v>101</v>
      </c>
      <c r="D340" s="209"/>
      <c r="E340" s="224" t="s">
        <v>466</v>
      </c>
    </row>
    <row r="341" spans="1:5" ht="19.5" customHeight="1">
      <c r="A341" s="220" t="s">
        <v>148</v>
      </c>
      <c r="B341" s="48">
        <v>8</v>
      </c>
      <c r="C341" s="48">
        <v>8</v>
      </c>
      <c r="D341" s="209"/>
      <c r="E341" s="221"/>
    </row>
    <row r="342" spans="1:5" ht="19.5" customHeight="1">
      <c r="A342" s="220" t="s">
        <v>149</v>
      </c>
      <c r="B342" s="210">
        <v>130</v>
      </c>
      <c r="C342" s="210">
        <v>100</v>
      </c>
      <c r="D342" s="101"/>
      <c r="E342" s="222"/>
    </row>
    <row r="343" spans="1:5" ht="19.5" customHeight="1">
      <c r="A343" s="218" t="s">
        <v>150</v>
      </c>
      <c r="B343" s="42">
        <f>SUM(B344:B345)</f>
        <v>183</v>
      </c>
      <c r="C343" s="42">
        <f>SUM(C344:C345)</f>
        <v>344</v>
      </c>
      <c r="D343" s="101"/>
      <c r="E343" s="219"/>
    </row>
    <row r="344" spans="1:5" ht="19.5" customHeight="1">
      <c r="A344" s="220" t="s">
        <v>24</v>
      </c>
      <c r="B344" s="48">
        <v>167</v>
      </c>
      <c r="C344" s="48">
        <v>306</v>
      </c>
      <c r="D344" s="209"/>
      <c r="E344" s="224" t="s">
        <v>458</v>
      </c>
    </row>
    <row r="345" spans="1:5" ht="19.5" customHeight="1">
      <c r="A345" s="220" t="s">
        <v>63</v>
      </c>
      <c r="B345" s="48">
        <v>16</v>
      </c>
      <c r="C345" s="48">
        <v>38</v>
      </c>
      <c r="D345" s="209"/>
      <c r="E345" s="221"/>
    </row>
    <row r="346" spans="1:5" ht="19.5" customHeight="1">
      <c r="A346" s="216" t="s">
        <v>263</v>
      </c>
      <c r="B346" s="43">
        <f>B347+B353+B355+B358</f>
        <v>1904</v>
      </c>
      <c r="C346" s="43">
        <f>C347+C353+C355+C358</f>
        <v>2174.9200000000005</v>
      </c>
      <c r="D346" s="101">
        <f>(C346/B346-1)*100</f>
        <v>14.228991596638686</v>
      </c>
      <c r="E346" s="221"/>
    </row>
    <row r="347" spans="1:5" ht="19.5" customHeight="1">
      <c r="A347" s="218" t="s">
        <v>151</v>
      </c>
      <c r="B347" s="42">
        <f>SUM(B348:B352)</f>
        <v>1774</v>
      </c>
      <c r="C347" s="42">
        <f>SUM(C348:C352)</f>
        <v>1922.6100000000001</v>
      </c>
      <c r="D347" s="209"/>
      <c r="E347" s="221"/>
    </row>
    <row r="348" spans="1:5" ht="19.5" customHeight="1">
      <c r="A348" s="220" t="s">
        <v>24</v>
      </c>
      <c r="B348" s="210">
        <v>1427</v>
      </c>
      <c r="C348" s="210">
        <v>1410</v>
      </c>
      <c r="D348" s="101"/>
      <c r="E348" s="224" t="s">
        <v>466</v>
      </c>
    </row>
    <row r="349" spans="1:5" ht="19.5" customHeight="1">
      <c r="A349" s="220" t="s">
        <v>63</v>
      </c>
      <c r="B349" s="42">
        <v>67</v>
      </c>
      <c r="C349" s="42">
        <v>256</v>
      </c>
      <c r="D349" s="101"/>
      <c r="E349" s="219"/>
    </row>
    <row r="350" spans="1:10" ht="19.5" customHeight="1">
      <c r="A350" s="220" t="s">
        <v>152</v>
      </c>
      <c r="B350" s="48">
        <v>5</v>
      </c>
      <c r="C350" s="48"/>
      <c r="D350" s="209"/>
      <c r="E350" s="221"/>
      <c r="J350" s="168"/>
    </row>
    <row r="351" spans="1:5" ht="19.5" customHeight="1">
      <c r="A351" s="220" t="s">
        <v>16</v>
      </c>
      <c r="B351" s="48">
        <v>228</v>
      </c>
      <c r="C351" s="48">
        <v>209.61</v>
      </c>
      <c r="D351" s="209"/>
      <c r="E351" s="221"/>
    </row>
    <row r="352" spans="1:5" ht="19.5" customHeight="1">
      <c r="A352" s="220" t="s">
        <v>153</v>
      </c>
      <c r="B352" s="48">
        <v>47</v>
      </c>
      <c r="C352" s="48">
        <v>47</v>
      </c>
      <c r="D352" s="209"/>
      <c r="E352" s="221"/>
    </row>
    <row r="353" spans="1:5" ht="19.5" customHeight="1">
      <c r="A353" s="218" t="s">
        <v>154</v>
      </c>
      <c r="B353" s="48">
        <f>SUM(B354:B354)</f>
        <v>0</v>
      </c>
      <c r="C353" s="48">
        <f>SUM(C354:C354)</f>
        <v>128</v>
      </c>
      <c r="D353" s="209"/>
      <c r="E353" s="221"/>
    </row>
    <row r="354" spans="1:5" ht="19.5" customHeight="1">
      <c r="A354" s="220" t="s">
        <v>155</v>
      </c>
      <c r="B354" s="210"/>
      <c r="C354" s="212">
        <v>128</v>
      </c>
      <c r="D354" s="101"/>
      <c r="E354" s="222"/>
    </row>
    <row r="355" spans="1:5" ht="19.5" customHeight="1">
      <c r="A355" s="218" t="s">
        <v>156</v>
      </c>
      <c r="B355" s="42">
        <f>SUM(B356:B357)</f>
        <v>60</v>
      </c>
      <c r="C355" s="42">
        <f>SUM(C356:C357)</f>
        <v>49.03</v>
      </c>
      <c r="D355" s="101"/>
      <c r="E355" s="219"/>
    </row>
    <row r="356" spans="1:5" ht="19.5" customHeight="1">
      <c r="A356" s="220" t="s">
        <v>147</v>
      </c>
      <c r="B356" s="48">
        <v>51</v>
      </c>
      <c r="C356" s="48">
        <v>40.03</v>
      </c>
      <c r="D356" s="209"/>
      <c r="E356" s="221"/>
    </row>
    <row r="357" spans="1:5" ht="19.5" customHeight="1">
      <c r="A357" s="220" t="s">
        <v>157</v>
      </c>
      <c r="B357" s="48">
        <v>9</v>
      </c>
      <c r="C357" s="48">
        <v>9</v>
      </c>
      <c r="D357" s="209"/>
      <c r="E357" s="221"/>
    </row>
    <row r="358" spans="1:5" ht="19.5" customHeight="1">
      <c r="A358" s="218" t="s">
        <v>158</v>
      </c>
      <c r="B358" s="42">
        <f>SUM(B359:B360)</f>
        <v>70</v>
      </c>
      <c r="C358" s="42">
        <f>SUM(C359:C360)</f>
        <v>75.28</v>
      </c>
      <c r="D358" s="209"/>
      <c r="E358" s="221"/>
    </row>
    <row r="359" spans="1:5" ht="19.5" customHeight="1">
      <c r="A359" s="220" t="s">
        <v>159</v>
      </c>
      <c r="B359" s="48">
        <v>55</v>
      </c>
      <c r="C359" s="48">
        <v>60.28</v>
      </c>
      <c r="D359" s="209"/>
      <c r="E359" s="221"/>
    </row>
    <row r="360" spans="1:5" ht="19.5" customHeight="1">
      <c r="A360" s="220" t="s">
        <v>160</v>
      </c>
      <c r="B360" s="210">
        <v>15</v>
      </c>
      <c r="C360" s="210">
        <v>15</v>
      </c>
      <c r="D360" s="101"/>
      <c r="E360" s="222"/>
    </row>
    <row r="361" spans="1:5" ht="19.5" customHeight="1">
      <c r="A361" s="216" t="s">
        <v>161</v>
      </c>
      <c r="B361" s="43">
        <f>B362</f>
        <v>2608</v>
      </c>
      <c r="C361" s="43">
        <f>C362</f>
        <v>2505</v>
      </c>
      <c r="D361" s="101">
        <f>(C361/B361-1)*100</f>
        <v>-3.949386503067487</v>
      </c>
      <c r="E361" s="219"/>
    </row>
    <row r="362" spans="1:5" ht="19.5" customHeight="1">
      <c r="A362" s="218" t="s">
        <v>162</v>
      </c>
      <c r="B362" s="42">
        <f>SUM(B363:B365)</f>
        <v>2608</v>
      </c>
      <c r="C362" s="42">
        <f>SUM(C363:C365)</f>
        <v>2505</v>
      </c>
      <c r="D362" s="209"/>
      <c r="E362" s="221"/>
    </row>
    <row r="363" spans="1:5" ht="19.5" customHeight="1">
      <c r="A363" s="220" t="s">
        <v>24</v>
      </c>
      <c r="B363" s="48">
        <v>103</v>
      </c>
      <c r="C363" s="48"/>
      <c r="D363" s="209"/>
      <c r="E363" s="221"/>
    </row>
    <row r="364" spans="1:5" ht="19.5" customHeight="1">
      <c r="A364" s="220" t="s">
        <v>63</v>
      </c>
      <c r="B364" s="48">
        <v>5</v>
      </c>
      <c r="C364" s="48">
        <v>5</v>
      </c>
      <c r="D364" s="209"/>
      <c r="E364" s="221"/>
    </row>
    <row r="365" spans="1:5" ht="19.5" customHeight="1">
      <c r="A365" s="220" t="s">
        <v>163</v>
      </c>
      <c r="B365" s="48">
        <v>2500</v>
      </c>
      <c r="C365" s="48">
        <v>2500</v>
      </c>
      <c r="D365" s="209"/>
      <c r="E365" s="221"/>
    </row>
    <row r="366" spans="1:5" ht="19.5" customHeight="1">
      <c r="A366" s="216" t="s">
        <v>164</v>
      </c>
      <c r="B366" s="210">
        <v>9200</v>
      </c>
      <c r="C366" s="210">
        <v>10000</v>
      </c>
      <c r="D366" s="101">
        <f>(C366/B366-1)*100</f>
        <v>8.695652173913038</v>
      </c>
      <c r="E366" s="222"/>
    </row>
    <row r="367" spans="1:5" ht="19.5" customHeight="1">
      <c r="A367" s="216" t="s">
        <v>165</v>
      </c>
      <c r="B367" s="42">
        <f>B368+B369</f>
        <v>21091</v>
      </c>
      <c r="C367" s="42">
        <f>C368+C369</f>
        <v>24190</v>
      </c>
      <c r="D367" s="101">
        <f>(C367/B367-1)*100</f>
        <v>14.69347114883126</v>
      </c>
      <c r="E367" s="219"/>
    </row>
    <row r="368" spans="1:5" ht="19.5" customHeight="1">
      <c r="A368" s="218" t="s">
        <v>166</v>
      </c>
      <c r="B368" s="48">
        <v>5325</v>
      </c>
      <c r="C368" s="48">
        <v>13110</v>
      </c>
      <c r="D368" s="209"/>
      <c r="E368" s="221"/>
    </row>
    <row r="369" spans="1:5" ht="19.5" customHeight="1">
      <c r="A369" s="218" t="s">
        <v>167</v>
      </c>
      <c r="B369" s="48">
        <v>15766</v>
      </c>
      <c r="C369" s="48">
        <v>11080</v>
      </c>
      <c r="D369" s="209"/>
      <c r="E369" s="221"/>
    </row>
    <row r="370" spans="1:5" ht="19.5" customHeight="1">
      <c r="A370" s="216" t="s">
        <v>0</v>
      </c>
      <c r="B370" s="207"/>
      <c r="C370" s="93">
        <v>2000</v>
      </c>
      <c r="D370" s="207"/>
      <c r="E370" s="226"/>
    </row>
    <row r="371" spans="1:5" ht="19.5" customHeight="1" thickBot="1">
      <c r="A371" s="227" t="s">
        <v>168</v>
      </c>
      <c r="B371" s="47">
        <f>B5+B95+B100+B128+B154+B168+B192+B233+B267+B273+B280+B324+B329+B336+B346+B361+B366+B367</f>
        <v>373100</v>
      </c>
      <c r="C371" s="47">
        <f>C5+C95+C100+C128+C154+C168+C192+C233+C267+C273+C280+C324+C329+C336+C346+C361+C366+C367+C370</f>
        <v>403499.51800000004</v>
      </c>
      <c r="D371" s="122">
        <f>(C371/B371-1)*100</f>
        <v>8.147820423478969</v>
      </c>
      <c r="E371" s="228"/>
    </row>
    <row r="372" spans="1:5" ht="39.75" customHeight="1">
      <c r="A372" s="440" t="s">
        <v>501</v>
      </c>
      <c r="B372" s="440"/>
      <c r="C372" s="440"/>
      <c r="D372" s="440"/>
      <c r="E372" s="440"/>
    </row>
  </sheetData>
  <sheetProtection/>
  <mergeCells count="3">
    <mergeCell ref="A2:E2"/>
    <mergeCell ref="D3:E3"/>
    <mergeCell ref="A372:E372"/>
  </mergeCells>
  <printOptions horizontalCentered="1"/>
  <pageMargins left="0.4330708661417323" right="0.35433070866141736" top="0.984251968503937" bottom="0.5905511811023623" header="0.5118110236220472" footer="0.3543307086614173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9"/>
  <sheetViews>
    <sheetView showZeros="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C2"/>
    </sheetView>
  </sheetViews>
  <sheetFormatPr defaultColWidth="9.8515625" defaultRowHeight="14.25"/>
  <cols>
    <col min="1" max="1" width="16.140625" style="247" customWidth="1"/>
    <col min="2" max="2" width="43.7109375" style="247" customWidth="1"/>
    <col min="3" max="3" width="22.57421875" style="247" customWidth="1"/>
    <col min="4" max="4" width="12.8515625" style="247" customWidth="1"/>
    <col min="5" max="16384" width="9.8515625" style="247" customWidth="1"/>
  </cols>
  <sheetData>
    <row r="1" ht="21.75" customHeight="1">
      <c r="A1" s="250" t="s">
        <v>589</v>
      </c>
    </row>
    <row r="2" spans="1:3" ht="33" customHeight="1">
      <c r="A2" s="441" t="s">
        <v>590</v>
      </c>
      <c r="B2" s="441"/>
      <c r="C2" s="441"/>
    </row>
    <row r="3" spans="1:3" ht="21" customHeight="1">
      <c r="A3" s="251"/>
      <c r="B3" s="252"/>
      <c r="C3" s="253" t="s">
        <v>169</v>
      </c>
    </row>
    <row r="4" spans="1:3" ht="25.5" customHeight="1">
      <c r="A4" s="442" t="s">
        <v>502</v>
      </c>
      <c r="B4" s="443"/>
      <c r="C4" s="254"/>
    </row>
    <row r="5" spans="1:3" ht="27" customHeight="1">
      <c r="A5" s="255" t="s">
        <v>503</v>
      </c>
      <c r="B5" s="255" t="s">
        <v>504</v>
      </c>
      <c r="C5" s="256" t="s">
        <v>505</v>
      </c>
    </row>
    <row r="6" spans="1:3" ht="18" customHeight="1">
      <c r="A6" s="257">
        <v>301</v>
      </c>
      <c r="B6" s="258" t="s">
        <v>506</v>
      </c>
      <c r="C6" s="259">
        <v>170839.76</v>
      </c>
    </row>
    <row r="7" spans="1:3" ht="14.25">
      <c r="A7" s="260">
        <v>30101</v>
      </c>
      <c r="B7" s="261" t="s">
        <v>507</v>
      </c>
      <c r="C7" s="259">
        <v>56706.3</v>
      </c>
    </row>
    <row r="8" spans="1:3" ht="14.25">
      <c r="A8" s="260">
        <v>30102</v>
      </c>
      <c r="B8" s="261" t="s">
        <v>508</v>
      </c>
      <c r="C8" s="259">
        <v>51110.729999999996</v>
      </c>
    </row>
    <row r="9" spans="1:3" ht="14.25">
      <c r="A9" s="260">
        <v>30103</v>
      </c>
      <c r="B9" s="261" t="s">
        <v>509</v>
      </c>
      <c r="C9" s="259">
        <v>12274.22</v>
      </c>
    </row>
    <row r="10" spans="1:3" ht="14.25">
      <c r="A10" s="260">
        <v>30104</v>
      </c>
      <c r="B10" s="261" t="s">
        <v>510</v>
      </c>
      <c r="C10" s="259">
        <v>7033.32</v>
      </c>
    </row>
    <row r="11" spans="1:3" ht="14.25">
      <c r="A11" s="260">
        <v>30106</v>
      </c>
      <c r="B11" s="261" t="s">
        <v>511</v>
      </c>
      <c r="C11" s="259">
        <v>770.81</v>
      </c>
    </row>
    <row r="12" spans="1:3" ht="14.25">
      <c r="A12" s="260">
        <v>30107</v>
      </c>
      <c r="B12" s="261" t="s">
        <v>512</v>
      </c>
      <c r="C12" s="259">
        <v>18081.75</v>
      </c>
    </row>
    <row r="13" spans="1:3" ht="14.25">
      <c r="A13" s="260">
        <v>30108</v>
      </c>
      <c r="B13" s="261" t="s">
        <v>513</v>
      </c>
      <c r="C13" s="259">
        <v>23116.4</v>
      </c>
    </row>
    <row r="14" spans="1:3" ht="14.25">
      <c r="A14" s="260">
        <v>30109</v>
      </c>
      <c r="B14" s="261" t="s">
        <v>514</v>
      </c>
      <c r="C14" s="259">
        <v>333.97</v>
      </c>
    </row>
    <row r="15" spans="1:3" ht="14.25">
      <c r="A15" s="260">
        <v>30199</v>
      </c>
      <c r="B15" s="261" t="s">
        <v>515</v>
      </c>
      <c r="C15" s="259">
        <v>1412.26</v>
      </c>
    </row>
    <row r="16" spans="1:3" ht="14.25">
      <c r="A16" s="257">
        <v>302</v>
      </c>
      <c r="B16" s="258" t="s">
        <v>516</v>
      </c>
      <c r="C16" s="259">
        <v>21357.34</v>
      </c>
    </row>
    <row r="17" spans="1:3" ht="14.25">
      <c r="A17" s="260">
        <v>30201</v>
      </c>
      <c r="B17" s="261" t="s">
        <v>517</v>
      </c>
      <c r="C17" s="259">
        <v>5351.44</v>
      </c>
    </row>
    <row r="18" spans="1:3" ht="14.25">
      <c r="A18" s="260">
        <v>30202</v>
      </c>
      <c r="B18" s="261" t="s">
        <v>518</v>
      </c>
      <c r="C18" s="259">
        <v>1161.96</v>
      </c>
    </row>
    <row r="19" spans="1:3" ht="14.25">
      <c r="A19" s="260">
        <v>30203</v>
      </c>
      <c r="B19" s="261" t="s">
        <v>519</v>
      </c>
      <c r="C19" s="259">
        <v>1.5</v>
      </c>
    </row>
    <row r="20" spans="1:3" ht="14.25">
      <c r="A20" s="260">
        <v>30204</v>
      </c>
      <c r="B20" s="261" t="s">
        <v>520</v>
      </c>
      <c r="C20" s="259">
        <v>1.17</v>
      </c>
    </row>
    <row r="21" spans="1:3" ht="14.25">
      <c r="A21" s="260">
        <v>30205</v>
      </c>
      <c r="B21" s="261" t="s">
        <v>521</v>
      </c>
      <c r="C21" s="259">
        <v>149.59</v>
      </c>
    </row>
    <row r="22" spans="1:3" ht="14.25">
      <c r="A22" s="260">
        <v>30206</v>
      </c>
      <c r="B22" s="261" t="s">
        <v>522</v>
      </c>
      <c r="C22" s="259">
        <v>1814.41</v>
      </c>
    </row>
    <row r="23" spans="1:3" ht="14.25">
      <c r="A23" s="260">
        <v>30207</v>
      </c>
      <c r="B23" s="261" t="s">
        <v>523</v>
      </c>
      <c r="C23" s="259">
        <v>1376.37</v>
      </c>
    </row>
    <row r="24" spans="1:3" ht="14.25">
      <c r="A24" s="260">
        <v>30208</v>
      </c>
      <c r="B24" s="261" t="s">
        <v>524</v>
      </c>
      <c r="C24" s="259">
        <v>4.08</v>
      </c>
    </row>
    <row r="25" spans="1:3" ht="14.25">
      <c r="A25" s="260">
        <v>30209</v>
      </c>
      <c r="B25" s="261" t="s">
        <v>525</v>
      </c>
      <c r="C25" s="259">
        <v>450.95</v>
      </c>
    </row>
    <row r="26" spans="1:3" ht="14.25">
      <c r="A26" s="260">
        <v>30211</v>
      </c>
      <c r="B26" s="261" t="s">
        <v>526</v>
      </c>
      <c r="C26" s="259">
        <v>438.13</v>
      </c>
    </row>
    <row r="27" spans="1:3" ht="14.25">
      <c r="A27" s="260">
        <v>30212</v>
      </c>
      <c r="B27" s="261" t="s">
        <v>527</v>
      </c>
      <c r="C27" s="259">
        <v>18.09</v>
      </c>
    </row>
    <row r="28" spans="1:3" ht="14.25">
      <c r="A28" s="260">
        <v>30213</v>
      </c>
      <c r="B28" s="261" t="s">
        <v>528</v>
      </c>
      <c r="C28" s="259">
        <v>2425.39</v>
      </c>
    </row>
    <row r="29" spans="1:3" ht="14.25">
      <c r="A29" s="260">
        <v>30214</v>
      </c>
      <c r="B29" s="261" t="s">
        <v>529</v>
      </c>
      <c r="C29" s="259">
        <v>31.5</v>
      </c>
    </row>
    <row r="30" spans="1:3" ht="14.25">
      <c r="A30" s="260">
        <v>30215</v>
      </c>
      <c r="B30" s="261" t="s">
        <v>530</v>
      </c>
      <c r="C30" s="259">
        <v>109.79</v>
      </c>
    </row>
    <row r="31" spans="1:3" ht="14.25">
      <c r="A31" s="260">
        <v>30216</v>
      </c>
      <c r="B31" s="261" t="s">
        <v>531</v>
      </c>
      <c r="C31" s="259">
        <v>531.82</v>
      </c>
    </row>
    <row r="32" spans="1:3" ht="14.25">
      <c r="A32" s="260">
        <v>30217</v>
      </c>
      <c r="B32" s="261" t="s">
        <v>532</v>
      </c>
      <c r="C32" s="259">
        <v>412.02</v>
      </c>
    </row>
    <row r="33" spans="1:3" ht="14.25">
      <c r="A33" s="260">
        <v>30218</v>
      </c>
      <c r="B33" s="261" t="s">
        <v>533</v>
      </c>
      <c r="C33" s="259">
        <v>209.54</v>
      </c>
    </row>
    <row r="34" spans="1:3" ht="14.25">
      <c r="A34" s="260">
        <v>30219</v>
      </c>
      <c r="B34" s="261" t="s">
        <v>534</v>
      </c>
      <c r="C34" s="259">
        <v>1</v>
      </c>
    </row>
    <row r="35" spans="1:3" ht="14.25">
      <c r="A35" s="260">
        <v>30224</v>
      </c>
      <c r="B35" s="261" t="s">
        <v>535</v>
      </c>
      <c r="C35" s="259">
        <v>79</v>
      </c>
    </row>
    <row r="36" spans="1:3" ht="14.25">
      <c r="A36" s="260">
        <v>30225</v>
      </c>
      <c r="B36" s="261" t="s">
        <v>536</v>
      </c>
      <c r="C36" s="259">
        <v>3</v>
      </c>
    </row>
    <row r="37" spans="1:3" ht="14.25">
      <c r="A37" s="260">
        <v>30226</v>
      </c>
      <c r="B37" s="261" t="s">
        <v>537</v>
      </c>
      <c r="C37" s="259">
        <v>3315.73</v>
      </c>
    </row>
    <row r="38" spans="1:3" ht="14.25">
      <c r="A38" s="260">
        <v>30227</v>
      </c>
      <c r="B38" s="261" t="s">
        <v>538</v>
      </c>
      <c r="C38" s="259">
        <v>37.5</v>
      </c>
    </row>
    <row r="39" spans="1:3" ht="14.25">
      <c r="A39" s="260">
        <v>30228</v>
      </c>
      <c r="B39" s="261" t="s">
        <v>539</v>
      </c>
      <c r="C39" s="259">
        <v>946.09</v>
      </c>
    </row>
    <row r="40" spans="1:3" ht="14.25">
      <c r="A40" s="260">
        <v>30229</v>
      </c>
      <c r="B40" s="261" t="s">
        <v>540</v>
      </c>
      <c r="C40" s="259">
        <v>155.95999999999998</v>
      </c>
    </row>
    <row r="41" spans="1:3" ht="14.25">
      <c r="A41" s="260">
        <v>30231</v>
      </c>
      <c r="B41" s="261" t="s">
        <v>541</v>
      </c>
      <c r="C41" s="259">
        <v>658.69</v>
      </c>
    </row>
    <row r="42" spans="1:3" ht="14.25">
      <c r="A42" s="260">
        <v>30239</v>
      </c>
      <c r="B42" s="261" t="s">
        <v>542</v>
      </c>
      <c r="C42" s="259">
        <v>19</v>
      </c>
    </row>
    <row r="43" spans="1:3" ht="14.25">
      <c r="A43" s="260">
        <v>30240</v>
      </c>
      <c r="B43" s="261" t="s">
        <v>543</v>
      </c>
      <c r="C43" s="259">
        <v>0</v>
      </c>
    </row>
    <row r="44" spans="1:3" ht="14.25">
      <c r="A44" s="260">
        <v>30299</v>
      </c>
      <c r="B44" s="261" t="s">
        <v>544</v>
      </c>
      <c r="C44" s="259">
        <v>1622.62</v>
      </c>
    </row>
    <row r="45" spans="1:3" ht="14.25">
      <c r="A45" s="257">
        <v>303</v>
      </c>
      <c r="B45" s="258" t="s">
        <v>545</v>
      </c>
      <c r="C45" s="259">
        <v>31970.34</v>
      </c>
    </row>
    <row r="46" spans="1:3" ht="14.25">
      <c r="A46" s="260">
        <v>30301</v>
      </c>
      <c r="B46" s="261" t="s">
        <v>546</v>
      </c>
      <c r="C46" s="259">
        <v>49.97</v>
      </c>
    </row>
    <row r="47" spans="1:3" ht="14.25">
      <c r="A47" s="260">
        <v>30302</v>
      </c>
      <c r="B47" s="261" t="s">
        <v>547</v>
      </c>
      <c r="C47" s="259">
        <v>291.78</v>
      </c>
    </row>
    <row r="48" spans="1:3" ht="14.25">
      <c r="A48" s="260">
        <v>30303</v>
      </c>
      <c r="B48" s="261" t="s">
        <v>548</v>
      </c>
      <c r="C48" s="259">
        <v>17.1</v>
      </c>
    </row>
    <row r="49" spans="1:3" ht="14.25">
      <c r="A49" s="260">
        <v>30304</v>
      </c>
      <c r="B49" s="261" t="s">
        <v>549</v>
      </c>
      <c r="C49" s="259">
        <v>22.82</v>
      </c>
    </row>
    <row r="50" spans="1:3" ht="14.25">
      <c r="A50" s="260">
        <v>30305</v>
      </c>
      <c r="B50" s="261" t="s">
        <v>550</v>
      </c>
      <c r="C50" s="259">
        <v>1874.97</v>
      </c>
    </row>
    <row r="51" spans="1:3" ht="14.25">
      <c r="A51" s="260">
        <v>30306</v>
      </c>
      <c r="B51" s="261" t="s">
        <v>551</v>
      </c>
      <c r="C51" s="259">
        <v>45</v>
      </c>
    </row>
    <row r="52" spans="1:3" ht="14.25">
      <c r="A52" s="260">
        <v>30307</v>
      </c>
      <c r="B52" s="261" t="s">
        <v>552</v>
      </c>
      <c r="C52" s="259">
        <v>192.55</v>
      </c>
    </row>
    <row r="53" spans="1:3" ht="14.25">
      <c r="A53" s="260">
        <v>30308</v>
      </c>
      <c r="B53" s="261" t="s">
        <v>553</v>
      </c>
      <c r="C53" s="259">
        <v>5</v>
      </c>
    </row>
    <row r="54" spans="1:3" ht="14.25">
      <c r="A54" s="260">
        <v>30309</v>
      </c>
      <c r="B54" s="261" t="s">
        <v>554</v>
      </c>
      <c r="C54" s="259">
        <v>43.57</v>
      </c>
    </row>
    <row r="55" spans="1:3" ht="14.25">
      <c r="A55" s="260">
        <v>30310</v>
      </c>
      <c r="B55" s="261" t="s">
        <v>555</v>
      </c>
      <c r="C55" s="259">
        <v>0</v>
      </c>
    </row>
    <row r="56" spans="1:3" ht="14.25">
      <c r="A56" s="260">
        <v>30311</v>
      </c>
      <c r="B56" s="261" t="s">
        <v>556</v>
      </c>
      <c r="C56" s="259">
        <v>16889.93</v>
      </c>
    </row>
    <row r="57" spans="1:3" ht="14.25">
      <c r="A57" s="260">
        <v>30312</v>
      </c>
      <c r="B57" s="261" t="s">
        <v>557</v>
      </c>
      <c r="C57" s="259">
        <v>11448.11</v>
      </c>
    </row>
    <row r="58" spans="1:3" ht="14.25">
      <c r="A58" s="260">
        <v>30313</v>
      </c>
      <c r="B58" s="261" t="s">
        <v>558</v>
      </c>
      <c r="C58" s="259">
        <v>0</v>
      </c>
    </row>
    <row r="59" spans="1:3" ht="14.25">
      <c r="A59" s="260">
        <v>30314</v>
      </c>
      <c r="B59" s="261" t="s">
        <v>559</v>
      </c>
      <c r="C59" s="259">
        <v>0</v>
      </c>
    </row>
    <row r="60" spans="1:3" ht="14.25">
      <c r="A60" s="260">
        <v>30315</v>
      </c>
      <c r="B60" s="261" t="s">
        <v>560</v>
      </c>
      <c r="C60" s="259">
        <v>0</v>
      </c>
    </row>
    <row r="61" spans="1:3" ht="14.25">
      <c r="A61" s="260">
        <v>30399</v>
      </c>
      <c r="B61" s="261" t="s">
        <v>561</v>
      </c>
      <c r="C61" s="259">
        <v>81.5</v>
      </c>
    </row>
    <row r="62" spans="1:3" ht="14.25">
      <c r="A62" s="257">
        <v>304</v>
      </c>
      <c r="B62" s="258" t="s">
        <v>562</v>
      </c>
      <c r="C62" s="259">
        <v>0</v>
      </c>
    </row>
    <row r="63" spans="1:3" ht="14.25">
      <c r="A63" s="260">
        <v>30401</v>
      </c>
      <c r="B63" s="261" t="s">
        <v>563</v>
      </c>
      <c r="C63" s="259">
        <v>0</v>
      </c>
    </row>
    <row r="64" spans="1:3" ht="14.25">
      <c r="A64" s="260">
        <v>30402</v>
      </c>
      <c r="B64" s="261" t="s">
        <v>564</v>
      </c>
      <c r="C64" s="259">
        <v>0</v>
      </c>
    </row>
    <row r="65" spans="1:3" ht="14.25">
      <c r="A65" s="260">
        <v>30403</v>
      </c>
      <c r="B65" s="261" t="s">
        <v>565</v>
      </c>
      <c r="C65" s="259">
        <v>0</v>
      </c>
    </row>
    <row r="66" spans="1:3" ht="14.25">
      <c r="A66" s="257">
        <v>307</v>
      </c>
      <c r="B66" s="258" t="s">
        <v>566</v>
      </c>
      <c r="C66" s="259">
        <v>0</v>
      </c>
    </row>
    <row r="67" spans="1:3" ht="14.25">
      <c r="A67" s="260">
        <v>30701</v>
      </c>
      <c r="B67" s="261" t="s">
        <v>567</v>
      </c>
      <c r="C67" s="259">
        <v>0</v>
      </c>
    </row>
    <row r="68" spans="1:3" ht="14.25">
      <c r="A68" s="260">
        <v>30707</v>
      </c>
      <c r="B68" s="261" t="s">
        <v>568</v>
      </c>
      <c r="C68" s="259">
        <v>0</v>
      </c>
    </row>
    <row r="69" spans="1:3" ht="14.25">
      <c r="A69" s="257">
        <v>308</v>
      </c>
      <c r="B69" s="258" t="s">
        <v>569</v>
      </c>
      <c r="C69" s="259">
        <v>0</v>
      </c>
    </row>
    <row r="70" spans="1:3" ht="14.25">
      <c r="A70" s="260">
        <v>30801</v>
      </c>
      <c r="B70" s="261" t="s">
        <v>570</v>
      </c>
      <c r="C70" s="259">
        <v>0</v>
      </c>
    </row>
    <row r="71" spans="1:3" ht="14.25">
      <c r="A71" s="260">
        <v>30802</v>
      </c>
      <c r="B71" s="261" t="s">
        <v>571</v>
      </c>
      <c r="C71" s="259">
        <v>0</v>
      </c>
    </row>
    <row r="72" spans="1:3" ht="14.25">
      <c r="A72" s="257">
        <v>310</v>
      </c>
      <c r="B72" s="258" t="s">
        <v>572</v>
      </c>
      <c r="C72" s="259">
        <v>1265.91</v>
      </c>
    </row>
    <row r="73" spans="1:3" ht="14.25">
      <c r="A73" s="260">
        <v>31001</v>
      </c>
      <c r="B73" s="261" t="s">
        <v>573</v>
      </c>
      <c r="C73" s="259">
        <v>0</v>
      </c>
    </row>
    <row r="74" spans="1:3" ht="14.25">
      <c r="A74" s="260">
        <v>31002</v>
      </c>
      <c r="B74" s="261" t="s">
        <v>574</v>
      </c>
      <c r="C74" s="259">
        <v>1261.91</v>
      </c>
    </row>
    <row r="75" spans="1:3" ht="14.25">
      <c r="A75" s="260">
        <v>31003</v>
      </c>
      <c r="B75" s="261" t="s">
        <v>575</v>
      </c>
      <c r="C75" s="259">
        <v>4</v>
      </c>
    </row>
    <row r="76" spans="1:3" ht="14.25">
      <c r="A76" s="260">
        <v>31005</v>
      </c>
      <c r="B76" s="261" t="s">
        <v>576</v>
      </c>
      <c r="C76" s="259">
        <v>0</v>
      </c>
    </row>
    <row r="77" spans="1:3" ht="14.25">
      <c r="A77" s="260">
        <v>31006</v>
      </c>
      <c r="B77" s="261" t="s">
        <v>577</v>
      </c>
      <c r="C77" s="259">
        <v>0</v>
      </c>
    </row>
    <row r="78" spans="1:3" ht="14.25">
      <c r="A78" s="260">
        <v>31007</v>
      </c>
      <c r="B78" s="261" t="s">
        <v>578</v>
      </c>
      <c r="C78" s="259">
        <v>0</v>
      </c>
    </row>
    <row r="79" spans="1:3" ht="14.25">
      <c r="A79" s="260">
        <v>31008</v>
      </c>
      <c r="B79" s="261" t="s">
        <v>579</v>
      </c>
      <c r="C79" s="259">
        <v>0</v>
      </c>
    </row>
    <row r="80" spans="1:3" ht="14.25">
      <c r="A80" s="260">
        <v>31009</v>
      </c>
      <c r="B80" s="261" t="s">
        <v>580</v>
      </c>
      <c r="C80" s="259">
        <v>0</v>
      </c>
    </row>
    <row r="81" spans="1:3" ht="14.25">
      <c r="A81" s="260">
        <v>31010</v>
      </c>
      <c r="B81" s="261" t="s">
        <v>581</v>
      </c>
      <c r="C81" s="259">
        <v>0</v>
      </c>
    </row>
    <row r="82" spans="1:3" ht="14.25">
      <c r="A82" s="260">
        <v>31011</v>
      </c>
      <c r="B82" s="261" t="s">
        <v>582</v>
      </c>
      <c r="C82" s="259">
        <v>0</v>
      </c>
    </row>
    <row r="83" spans="1:3" ht="14.25">
      <c r="A83" s="260">
        <v>31012</v>
      </c>
      <c r="B83" s="261" t="s">
        <v>583</v>
      </c>
      <c r="C83" s="259">
        <v>0</v>
      </c>
    </row>
    <row r="84" spans="1:3" ht="14.25">
      <c r="A84" s="260">
        <v>31013</v>
      </c>
      <c r="B84" s="261" t="s">
        <v>584</v>
      </c>
      <c r="C84" s="259">
        <v>0</v>
      </c>
    </row>
    <row r="85" spans="1:3" ht="14.25">
      <c r="A85" s="260">
        <v>31019</v>
      </c>
      <c r="B85" s="261" t="s">
        <v>585</v>
      </c>
      <c r="C85" s="259">
        <v>0</v>
      </c>
    </row>
    <row r="86" spans="1:3" ht="14.25">
      <c r="A86" s="260">
        <v>31099</v>
      </c>
      <c r="B86" s="261" t="s">
        <v>572</v>
      </c>
      <c r="C86" s="259">
        <v>0</v>
      </c>
    </row>
    <row r="87" spans="1:3" ht="14.25">
      <c r="A87" s="257">
        <v>399</v>
      </c>
      <c r="B87" s="258" t="s">
        <v>586</v>
      </c>
      <c r="C87" s="259">
        <v>0</v>
      </c>
    </row>
    <row r="88" spans="1:3" ht="17.25" customHeight="1">
      <c r="A88" s="260">
        <v>39999</v>
      </c>
      <c r="B88" s="261" t="s">
        <v>587</v>
      </c>
      <c r="C88" s="259">
        <v>0</v>
      </c>
    </row>
    <row r="89" spans="1:3" ht="14.25">
      <c r="A89" s="261"/>
      <c r="B89" s="262" t="s">
        <v>588</v>
      </c>
      <c r="C89" s="263">
        <v>225433.35</v>
      </c>
    </row>
  </sheetData>
  <sheetProtection/>
  <mergeCells count="2">
    <mergeCell ref="A2:C2"/>
    <mergeCell ref="A4:B4"/>
  </mergeCells>
  <printOptions horizontalCentered="1"/>
  <pageMargins left="0.28" right="0.15748031496062992" top="0.91" bottom="0.65" header="0.5118110236220472" footer="0.37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3">
      <selection activeCell="A65" sqref="A65"/>
    </sheetView>
  </sheetViews>
  <sheetFormatPr defaultColWidth="8.7109375" defaultRowHeight="14.25"/>
  <cols>
    <col min="1" max="1" width="44.7109375" style="247" customWidth="1"/>
    <col min="2" max="7" width="13.421875" style="247" customWidth="1"/>
    <col min="8" max="8" width="18.140625" style="247" customWidth="1"/>
    <col min="9" max="16384" width="8.7109375" style="247" customWidth="1"/>
  </cols>
  <sheetData>
    <row r="1" ht="12.75">
      <c r="A1" s="266" t="s">
        <v>643</v>
      </c>
    </row>
    <row r="2" spans="1:8" ht="28.5" customHeight="1">
      <c r="A2" s="444" t="s">
        <v>644</v>
      </c>
      <c r="B2" s="444"/>
      <c r="C2" s="444"/>
      <c r="D2" s="444"/>
      <c r="E2" s="444"/>
      <c r="F2" s="444"/>
      <c r="G2" s="444"/>
      <c r="H2" s="444"/>
    </row>
    <row r="3" ht="12.75">
      <c r="H3" s="247" t="s">
        <v>592</v>
      </c>
    </row>
    <row r="4" spans="1:8" s="265" customFormat="1" ht="19.5" customHeight="1">
      <c r="A4" s="264" t="s">
        <v>176</v>
      </c>
      <c r="B4" s="264" t="s">
        <v>593</v>
      </c>
      <c r="C4" s="264" t="s">
        <v>594</v>
      </c>
      <c r="D4" s="264" t="s">
        <v>595</v>
      </c>
      <c r="E4" s="264" t="s">
        <v>596</v>
      </c>
      <c r="F4" s="264" t="s">
        <v>596</v>
      </c>
      <c r="G4" s="264" t="s">
        <v>596</v>
      </c>
      <c r="H4" s="264" t="s">
        <v>597</v>
      </c>
    </row>
    <row r="5" spans="1:8" ht="16.5" customHeight="1">
      <c r="A5" s="254" t="s">
        <v>598</v>
      </c>
      <c r="B5" s="254"/>
      <c r="C5" s="254"/>
      <c r="D5" s="254"/>
      <c r="E5" s="254"/>
      <c r="F5" s="254"/>
      <c r="G5" s="254"/>
      <c r="H5" s="254"/>
    </row>
    <row r="6" spans="1:8" ht="16.5" customHeight="1">
      <c r="A6" s="254" t="s">
        <v>599</v>
      </c>
      <c r="B6" s="254"/>
      <c r="C6" s="254"/>
      <c r="D6" s="254"/>
      <c r="E6" s="254"/>
      <c r="F6" s="254"/>
      <c r="G6" s="254"/>
      <c r="H6" s="254"/>
    </row>
    <row r="7" spans="1:8" ht="16.5" customHeight="1">
      <c r="A7" s="254" t="s">
        <v>600</v>
      </c>
      <c r="B7" s="254"/>
      <c r="C7" s="254"/>
      <c r="D7" s="254"/>
      <c r="E7" s="254"/>
      <c r="F7" s="254"/>
      <c r="G7" s="254"/>
      <c r="H7" s="254"/>
    </row>
    <row r="8" spans="1:8" ht="16.5" customHeight="1">
      <c r="A8" s="254" t="s">
        <v>601</v>
      </c>
      <c r="B8" s="254"/>
      <c r="C8" s="254"/>
      <c r="D8" s="254"/>
      <c r="E8" s="254"/>
      <c r="F8" s="254"/>
      <c r="G8" s="254"/>
      <c r="H8" s="254"/>
    </row>
    <row r="9" spans="1:8" ht="16.5" customHeight="1">
      <c r="A9" s="254" t="s">
        <v>602</v>
      </c>
      <c r="B9" s="254"/>
      <c r="C9" s="254"/>
      <c r="D9" s="254"/>
      <c r="E9" s="254"/>
      <c r="F9" s="254"/>
      <c r="G9" s="254"/>
      <c r="H9" s="254"/>
    </row>
    <row r="10" spans="1:8" ht="16.5" customHeight="1">
      <c r="A10" s="254" t="s">
        <v>603</v>
      </c>
      <c r="B10" s="254"/>
      <c r="C10" s="254"/>
      <c r="D10" s="254"/>
      <c r="E10" s="254"/>
      <c r="F10" s="254"/>
      <c r="G10" s="254"/>
      <c r="H10" s="254"/>
    </row>
    <row r="11" spans="1:8" ht="16.5" customHeight="1">
      <c r="A11" s="254" t="s">
        <v>604</v>
      </c>
      <c r="B11" s="254"/>
      <c r="C11" s="254"/>
      <c r="D11" s="254"/>
      <c r="E11" s="254"/>
      <c r="F11" s="254"/>
      <c r="G11" s="254"/>
      <c r="H11" s="254"/>
    </row>
    <row r="12" spans="1:8" ht="16.5" customHeight="1">
      <c r="A12" s="254" t="s">
        <v>605</v>
      </c>
      <c r="B12" s="254"/>
      <c r="C12" s="254"/>
      <c r="D12" s="254"/>
      <c r="E12" s="254"/>
      <c r="F12" s="254"/>
      <c r="G12" s="254"/>
      <c r="H12" s="254"/>
    </row>
    <row r="13" spans="1:8" ht="16.5" customHeight="1">
      <c r="A13" s="254" t="s">
        <v>606</v>
      </c>
      <c r="B13" s="254"/>
      <c r="C13" s="254"/>
      <c r="D13" s="254"/>
      <c r="E13" s="254"/>
      <c r="F13" s="254"/>
      <c r="G13" s="254"/>
      <c r="H13" s="254"/>
    </row>
    <row r="14" spans="1:8" ht="16.5" customHeight="1">
      <c r="A14" s="254" t="s">
        <v>607</v>
      </c>
      <c r="B14" s="254"/>
      <c r="C14" s="254"/>
      <c r="D14" s="254"/>
      <c r="E14" s="254"/>
      <c r="F14" s="254"/>
      <c r="G14" s="254"/>
      <c r="H14" s="254"/>
    </row>
    <row r="15" spans="1:8" ht="16.5" customHeight="1">
      <c r="A15" s="254" t="s">
        <v>608</v>
      </c>
      <c r="B15" s="254"/>
      <c r="C15" s="254"/>
      <c r="D15" s="254"/>
      <c r="E15" s="254"/>
      <c r="F15" s="254"/>
      <c r="G15" s="254"/>
      <c r="H15" s="254"/>
    </row>
    <row r="16" spans="1:8" ht="16.5" customHeight="1">
      <c r="A16" s="254" t="s">
        <v>609</v>
      </c>
      <c r="B16" s="254"/>
      <c r="C16" s="254"/>
      <c r="D16" s="254"/>
      <c r="E16" s="254"/>
      <c r="F16" s="254"/>
      <c r="G16" s="254"/>
      <c r="H16" s="254"/>
    </row>
    <row r="17" spans="1:8" ht="16.5" customHeight="1">
      <c r="A17" s="254" t="s">
        <v>610</v>
      </c>
      <c r="B17" s="254"/>
      <c r="C17" s="254"/>
      <c r="D17" s="254"/>
      <c r="E17" s="254"/>
      <c r="F17" s="254"/>
      <c r="G17" s="254"/>
      <c r="H17" s="254"/>
    </row>
    <row r="18" spans="1:8" ht="16.5" customHeight="1">
      <c r="A18" s="254" t="s">
        <v>611</v>
      </c>
      <c r="B18" s="254"/>
      <c r="C18" s="254"/>
      <c r="D18" s="254"/>
      <c r="E18" s="254"/>
      <c r="F18" s="254"/>
      <c r="G18" s="254"/>
      <c r="H18" s="254"/>
    </row>
    <row r="19" spans="1:8" ht="16.5" customHeight="1">
      <c r="A19" s="254" t="s">
        <v>612</v>
      </c>
      <c r="B19" s="254"/>
      <c r="C19" s="254"/>
      <c r="D19" s="254"/>
      <c r="E19" s="254"/>
      <c r="F19" s="254"/>
      <c r="G19" s="254"/>
      <c r="H19" s="254"/>
    </row>
    <row r="20" spans="1:8" ht="16.5" customHeight="1">
      <c r="A20" s="254" t="s">
        <v>613</v>
      </c>
      <c r="B20" s="254"/>
      <c r="C20" s="254"/>
      <c r="D20" s="254"/>
      <c r="E20" s="254"/>
      <c r="F20" s="254"/>
      <c r="G20" s="254"/>
      <c r="H20" s="254"/>
    </row>
    <row r="21" spans="1:8" ht="16.5" customHeight="1">
      <c r="A21" s="254" t="s">
        <v>614</v>
      </c>
      <c r="B21" s="254"/>
      <c r="C21" s="254"/>
      <c r="D21" s="254"/>
      <c r="E21" s="254"/>
      <c r="F21" s="254"/>
      <c r="G21" s="254"/>
      <c r="H21" s="254"/>
    </row>
    <row r="22" spans="1:8" ht="16.5" customHeight="1">
      <c r="A22" s="254" t="s">
        <v>615</v>
      </c>
      <c r="B22" s="254"/>
      <c r="C22" s="254"/>
      <c r="D22" s="254"/>
      <c r="E22" s="254"/>
      <c r="F22" s="254"/>
      <c r="G22" s="254"/>
      <c r="H22" s="254"/>
    </row>
    <row r="23" spans="1:8" ht="16.5" customHeight="1">
      <c r="A23" s="254" t="s">
        <v>616</v>
      </c>
      <c r="B23" s="254"/>
      <c r="C23" s="254"/>
      <c r="D23" s="254"/>
      <c r="E23" s="254"/>
      <c r="F23" s="254"/>
      <c r="G23" s="254"/>
      <c r="H23" s="254"/>
    </row>
    <row r="24" spans="1:8" ht="16.5" customHeight="1">
      <c r="A24" s="254" t="s">
        <v>617</v>
      </c>
      <c r="B24" s="254"/>
      <c r="C24" s="254"/>
      <c r="D24" s="254"/>
      <c r="E24" s="254"/>
      <c r="F24" s="254"/>
      <c r="G24" s="254"/>
      <c r="H24" s="254"/>
    </row>
    <row r="25" spans="1:8" ht="16.5" customHeight="1">
      <c r="A25" s="254" t="s">
        <v>618</v>
      </c>
      <c r="B25" s="254"/>
      <c r="C25" s="254"/>
      <c r="D25" s="254"/>
      <c r="E25" s="254"/>
      <c r="F25" s="254"/>
      <c r="G25" s="254"/>
      <c r="H25" s="254"/>
    </row>
    <row r="26" spans="1:8" ht="16.5" customHeight="1">
      <c r="A26" s="254" t="s">
        <v>619</v>
      </c>
      <c r="B26" s="254"/>
      <c r="C26" s="254"/>
      <c r="D26" s="254"/>
      <c r="E26" s="254"/>
      <c r="F26" s="254"/>
      <c r="G26" s="254"/>
      <c r="H26" s="254"/>
    </row>
    <row r="27" spans="1:8" ht="16.5" customHeight="1">
      <c r="A27" s="254" t="s">
        <v>620</v>
      </c>
      <c r="B27" s="254"/>
      <c r="C27" s="254"/>
      <c r="D27" s="254"/>
      <c r="E27" s="254"/>
      <c r="F27" s="254"/>
      <c r="G27" s="254"/>
      <c r="H27" s="254"/>
    </row>
    <row r="28" spans="1:8" ht="16.5" customHeight="1">
      <c r="A28" s="254" t="s">
        <v>621</v>
      </c>
      <c r="B28" s="254"/>
      <c r="C28" s="254"/>
      <c r="D28" s="254"/>
      <c r="E28" s="254"/>
      <c r="F28" s="254"/>
      <c r="G28" s="254"/>
      <c r="H28" s="254"/>
    </row>
    <row r="29" spans="1:8" ht="16.5" customHeight="1">
      <c r="A29" s="254" t="s">
        <v>622</v>
      </c>
      <c r="B29" s="254"/>
      <c r="C29" s="254"/>
      <c r="D29" s="254"/>
      <c r="E29" s="254"/>
      <c r="F29" s="254"/>
      <c r="G29" s="254"/>
      <c r="H29" s="254"/>
    </row>
    <row r="30" spans="1:8" ht="16.5" customHeight="1">
      <c r="A30" s="254" t="s">
        <v>621</v>
      </c>
      <c r="B30" s="254"/>
      <c r="C30" s="254"/>
      <c r="D30" s="254"/>
      <c r="E30" s="254"/>
      <c r="F30" s="254"/>
      <c r="G30" s="254"/>
      <c r="H30" s="254"/>
    </row>
    <row r="31" spans="1:8" ht="16.5" customHeight="1">
      <c r="A31" s="254" t="s">
        <v>623</v>
      </c>
      <c r="B31" s="254"/>
      <c r="C31" s="254"/>
      <c r="D31" s="254"/>
      <c r="E31" s="254"/>
      <c r="F31" s="254"/>
      <c r="G31" s="254"/>
      <c r="H31" s="254"/>
    </row>
    <row r="32" spans="1:8" ht="16.5" customHeight="1">
      <c r="A32" s="254" t="s">
        <v>621</v>
      </c>
      <c r="B32" s="254"/>
      <c r="C32" s="254"/>
      <c r="D32" s="254"/>
      <c r="E32" s="254"/>
      <c r="F32" s="254"/>
      <c r="G32" s="254"/>
      <c r="H32" s="254"/>
    </row>
    <row r="33" spans="1:8" ht="16.5" customHeight="1">
      <c r="A33" s="254" t="s">
        <v>624</v>
      </c>
      <c r="B33" s="254"/>
      <c r="C33" s="254"/>
      <c r="D33" s="254"/>
      <c r="E33" s="254"/>
      <c r="F33" s="254"/>
      <c r="G33" s="254"/>
      <c r="H33" s="254"/>
    </row>
    <row r="34" spans="1:8" ht="16.5" customHeight="1">
      <c r="A34" s="254" t="s">
        <v>621</v>
      </c>
      <c r="B34" s="254"/>
      <c r="C34" s="254"/>
      <c r="D34" s="254"/>
      <c r="E34" s="254"/>
      <c r="F34" s="254"/>
      <c r="G34" s="254"/>
      <c r="H34" s="254"/>
    </row>
    <row r="35" spans="1:8" ht="16.5" customHeight="1">
      <c r="A35" s="254" t="s">
        <v>625</v>
      </c>
      <c r="B35" s="254"/>
      <c r="C35" s="254"/>
      <c r="D35" s="254"/>
      <c r="E35" s="254"/>
      <c r="F35" s="254"/>
      <c r="G35" s="254"/>
      <c r="H35" s="254"/>
    </row>
    <row r="36" spans="1:8" ht="16.5" customHeight="1">
      <c r="A36" s="254" t="s">
        <v>621</v>
      </c>
      <c r="B36" s="254"/>
      <c r="C36" s="254"/>
      <c r="D36" s="254"/>
      <c r="E36" s="254"/>
      <c r="F36" s="254"/>
      <c r="G36" s="254"/>
      <c r="H36" s="254"/>
    </row>
    <row r="37" spans="1:8" ht="16.5" customHeight="1">
      <c r="A37" s="254" t="s">
        <v>626</v>
      </c>
      <c r="B37" s="254"/>
      <c r="C37" s="254"/>
      <c r="D37" s="254"/>
      <c r="E37" s="254"/>
      <c r="F37" s="254"/>
      <c r="G37" s="254"/>
      <c r="H37" s="254"/>
    </row>
    <row r="38" spans="1:8" ht="16.5" customHeight="1">
      <c r="A38" s="254" t="s">
        <v>621</v>
      </c>
      <c r="B38" s="254"/>
      <c r="C38" s="254"/>
      <c r="D38" s="254"/>
      <c r="E38" s="254"/>
      <c r="F38" s="254"/>
      <c r="G38" s="254"/>
      <c r="H38" s="254"/>
    </row>
    <row r="39" spans="1:8" ht="16.5" customHeight="1">
      <c r="A39" s="254" t="s">
        <v>627</v>
      </c>
      <c r="B39" s="254"/>
      <c r="C39" s="254"/>
      <c r="D39" s="254"/>
      <c r="E39" s="254"/>
      <c r="F39" s="254"/>
      <c r="G39" s="254"/>
      <c r="H39" s="254"/>
    </row>
    <row r="40" spans="1:8" ht="16.5" customHeight="1">
      <c r="A40" s="254" t="s">
        <v>621</v>
      </c>
      <c r="B40" s="254"/>
      <c r="C40" s="254"/>
      <c r="D40" s="254"/>
      <c r="E40" s="254"/>
      <c r="F40" s="254"/>
      <c r="G40" s="254"/>
      <c r="H40" s="254"/>
    </row>
    <row r="41" spans="1:8" ht="16.5" customHeight="1">
      <c r="A41" s="254" t="s">
        <v>628</v>
      </c>
      <c r="B41" s="254"/>
      <c r="C41" s="254"/>
      <c r="D41" s="254"/>
      <c r="E41" s="254"/>
      <c r="F41" s="254"/>
      <c r="G41" s="254"/>
      <c r="H41" s="254"/>
    </row>
    <row r="42" spans="1:8" ht="16.5" customHeight="1">
      <c r="A42" s="254" t="s">
        <v>629</v>
      </c>
      <c r="B42" s="254"/>
      <c r="C42" s="254"/>
      <c r="D42" s="254"/>
      <c r="E42" s="254"/>
      <c r="F42" s="254"/>
      <c r="G42" s="254"/>
      <c r="H42" s="254"/>
    </row>
    <row r="43" spans="1:8" ht="16.5" customHeight="1">
      <c r="A43" s="254" t="s">
        <v>630</v>
      </c>
      <c r="B43" s="254"/>
      <c r="C43" s="254"/>
      <c r="D43" s="254"/>
      <c r="E43" s="254"/>
      <c r="F43" s="254"/>
      <c r="G43" s="254"/>
      <c r="H43" s="254"/>
    </row>
    <row r="44" spans="1:8" ht="16.5" customHeight="1">
      <c r="A44" s="254" t="s">
        <v>621</v>
      </c>
      <c r="B44" s="254"/>
      <c r="C44" s="254"/>
      <c r="D44" s="254"/>
      <c r="E44" s="254"/>
      <c r="F44" s="254"/>
      <c r="G44" s="254"/>
      <c r="H44" s="254"/>
    </row>
    <row r="45" spans="1:8" ht="16.5" customHeight="1">
      <c r="A45" s="254" t="s">
        <v>631</v>
      </c>
      <c r="B45" s="254"/>
      <c r="C45" s="254"/>
      <c r="D45" s="254"/>
      <c r="E45" s="254"/>
      <c r="F45" s="254"/>
      <c r="G45" s="254"/>
      <c r="H45" s="254"/>
    </row>
    <row r="46" spans="1:8" ht="16.5" customHeight="1">
      <c r="A46" s="254" t="s">
        <v>621</v>
      </c>
      <c r="B46" s="254"/>
      <c r="C46" s="254"/>
      <c r="D46" s="254"/>
      <c r="E46" s="254"/>
      <c r="F46" s="254"/>
      <c r="G46" s="254"/>
      <c r="H46" s="254"/>
    </row>
    <row r="47" spans="1:8" ht="16.5" customHeight="1">
      <c r="A47" s="254" t="s">
        <v>632</v>
      </c>
      <c r="B47" s="254"/>
      <c r="C47" s="254"/>
      <c r="D47" s="254"/>
      <c r="E47" s="254"/>
      <c r="F47" s="254"/>
      <c r="G47" s="254"/>
      <c r="H47" s="254"/>
    </row>
    <row r="48" spans="1:8" ht="16.5" customHeight="1">
      <c r="A48" s="254" t="s">
        <v>633</v>
      </c>
      <c r="B48" s="254"/>
      <c r="C48" s="254"/>
      <c r="D48" s="254"/>
      <c r="E48" s="254"/>
      <c r="F48" s="254"/>
      <c r="G48" s="254"/>
      <c r="H48" s="254"/>
    </row>
    <row r="49" spans="1:8" ht="16.5" customHeight="1">
      <c r="A49" s="254" t="s">
        <v>634</v>
      </c>
      <c r="B49" s="254"/>
      <c r="C49" s="254"/>
      <c r="D49" s="254"/>
      <c r="E49" s="254"/>
      <c r="F49" s="254"/>
      <c r="G49" s="254"/>
      <c r="H49" s="254"/>
    </row>
    <row r="50" spans="1:8" ht="16.5" customHeight="1">
      <c r="A50" s="254" t="s">
        <v>633</v>
      </c>
      <c r="B50" s="254"/>
      <c r="C50" s="254"/>
      <c r="D50" s="254"/>
      <c r="E50" s="254"/>
      <c r="F50" s="254"/>
      <c r="G50" s="254"/>
      <c r="H50" s="254"/>
    </row>
    <row r="51" spans="1:8" ht="16.5" customHeight="1">
      <c r="A51" s="254" t="s">
        <v>635</v>
      </c>
      <c r="B51" s="254"/>
      <c r="C51" s="254"/>
      <c r="D51" s="254"/>
      <c r="E51" s="254"/>
      <c r="F51" s="254"/>
      <c r="G51" s="254"/>
      <c r="H51" s="254"/>
    </row>
    <row r="52" spans="1:8" ht="16.5" customHeight="1">
      <c r="A52" s="254" t="s">
        <v>633</v>
      </c>
      <c r="B52" s="254"/>
      <c r="C52" s="254"/>
      <c r="D52" s="254"/>
      <c r="E52" s="254"/>
      <c r="F52" s="254"/>
      <c r="G52" s="254"/>
      <c r="H52" s="254"/>
    </row>
    <row r="53" spans="1:8" ht="16.5" customHeight="1">
      <c r="A53" s="254" t="s">
        <v>636</v>
      </c>
      <c r="B53" s="254"/>
      <c r="C53" s="254"/>
      <c r="D53" s="254"/>
      <c r="E53" s="254"/>
      <c r="F53" s="254"/>
      <c r="G53" s="254"/>
      <c r="H53" s="254"/>
    </row>
    <row r="54" spans="1:8" ht="16.5" customHeight="1">
      <c r="A54" s="254" t="s">
        <v>633</v>
      </c>
      <c r="B54" s="254"/>
      <c r="C54" s="254"/>
      <c r="D54" s="254"/>
      <c r="E54" s="254"/>
      <c r="F54" s="254"/>
      <c r="G54" s="254"/>
      <c r="H54" s="254"/>
    </row>
    <row r="55" spans="1:8" ht="16.5" customHeight="1">
      <c r="A55" s="254" t="s">
        <v>637</v>
      </c>
      <c r="B55" s="254"/>
      <c r="C55" s="254"/>
      <c r="D55" s="254"/>
      <c r="E55" s="254"/>
      <c r="F55" s="254"/>
      <c r="G55" s="254"/>
      <c r="H55" s="254"/>
    </row>
    <row r="56" spans="1:8" ht="16.5" customHeight="1">
      <c r="A56" s="254" t="s">
        <v>633</v>
      </c>
      <c r="B56" s="254"/>
      <c r="C56" s="254"/>
      <c r="D56" s="254"/>
      <c r="E56" s="254"/>
      <c r="F56" s="254"/>
      <c r="G56" s="254"/>
      <c r="H56" s="254"/>
    </row>
    <row r="57" spans="1:8" ht="16.5" customHeight="1">
      <c r="A57" s="254" t="s">
        <v>638</v>
      </c>
      <c r="B57" s="254"/>
      <c r="C57" s="254"/>
      <c r="D57" s="254"/>
      <c r="E57" s="254"/>
      <c r="F57" s="254"/>
      <c r="G57" s="254"/>
      <c r="H57" s="254"/>
    </row>
    <row r="58" spans="1:8" ht="16.5" customHeight="1">
      <c r="A58" s="254" t="s">
        <v>633</v>
      </c>
      <c r="B58" s="254"/>
      <c r="C58" s="254"/>
      <c r="D58" s="254"/>
      <c r="E58" s="254"/>
      <c r="F58" s="254"/>
      <c r="G58" s="254"/>
      <c r="H58" s="254"/>
    </row>
    <row r="59" spans="1:8" ht="16.5" customHeight="1">
      <c r="A59" s="254" t="s">
        <v>639</v>
      </c>
      <c r="B59" s="254"/>
      <c r="C59" s="254"/>
      <c r="D59" s="254"/>
      <c r="E59" s="254"/>
      <c r="F59" s="254"/>
      <c r="G59" s="254"/>
      <c r="H59" s="254"/>
    </row>
    <row r="60" spans="1:8" ht="16.5" customHeight="1">
      <c r="A60" s="254" t="s">
        <v>633</v>
      </c>
      <c r="B60" s="254"/>
      <c r="C60" s="254"/>
      <c r="D60" s="254"/>
      <c r="E60" s="254"/>
      <c r="F60" s="254"/>
      <c r="G60" s="254"/>
      <c r="H60" s="254"/>
    </row>
    <row r="61" spans="1:8" ht="16.5" customHeight="1">
      <c r="A61" s="254" t="s">
        <v>640</v>
      </c>
      <c r="B61" s="254"/>
      <c r="C61" s="254"/>
      <c r="D61" s="254"/>
      <c r="E61" s="254"/>
      <c r="F61" s="254"/>
      <c r="G61" s="254"/>
      <c r="H61" s="254"/>
    </row>
    <row r="62" spans="1:8" ht="16.5" customHeight="1">
      <c r="A62" s="254" t="s">
        <v>633</v>
      </c>
      <c r="B62" s="254"/>
      <c r="C62" s="254"/>
      <c r="D62" s="254"/>
      <c r="E62" s="254"/>
      <c r="F62" s="254"/>
      <c r="G62" s="254"/>
      <c r="H62" s="254"/>
    </row>
    <row r="63" spans="1:8" ht="16.5" customHeight="1">
      <c r="A63" s="254" t="s">
        <v>641</v>
      </c>
      <c r="B63" s="254"/>
      <c r="C63" s="254"/>
      <c r="D63" s="254"/>
      <c r="E63" s="254"/>
      <c r="F63" s="254"/>
      <c r="G63" s="254"/>
      <c r="H63" s="254"/>
    </row>
    <row r="64" spans="1:8" ht="22.5" customHeight="1">
      <c r="A64" s="254" t="s">
        <v>642</v>
      </c>
      <c r="B64" s="254"/>
      <c r="C64" s="254"/>
      <c r="D64" s="254"/>
      <c r="E64" s="254"/>
      <c r="F64" s="254"/>
      <c r="G64" s="254"/>
      <c r="H64" s="254"/>
    </row>
    <row r="65" ht="30" customHeight="1">
      <c r="A65" t="s">
        <v>810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1" width="42.00390625" style="14" customWidth="1"/>
    <col min="2" max="5" width="8.7109375" style="14" customWidth="1"/>
    <col min="6" max="6" width="13.140625" style="14" customWidth="1"/>
    <col min="7" max="16384" width="9.00390625" style="14" customWidth="1"/>
  </cols>
  <sheetData>
    <row r="1" ht="24.75" customHeight="1">
      <c r="A1" s="267" t="s">
        <v>645</v>
      </c>
    </row>
    <row r="2" spans="1:6" ht="38.25" customHeight="1">
      <c r="A2" s="445" t="s">
        <v>718</v>
      </c>
      <c r="B2" s="446"/>
      <c r="C2" s="446"/>
      <c r="D2" s="446"/>
      <c r="E2" s="446"/>
      <c r="F2" s="446"/>
    </row>
    <row r="3" spans="2:6" ht="39.75" customHeight="1" thickBot="1">
      <c r="B3" s="447" t="s">
        <v>465</v>
      </c>
      <c r="C3" s="448"/>
      <c r="D3" s="448"/>
      <c r="E3" s="448"/>
      <c r="F3" s="448"/>
    </row>
    <row r="4" spans="1:6" ht="54" customHeight="1">
      <c r="A4" s="163" t="s">
        <v>176</v>
      </c>
      <c r="B4" s="164" t="s">
        <v>426</v>
      </c>
      <c r="C4" s="164" t="s">
        <v>1</v>
      </c>
      <c r="D4" s="164" t="s">
        <v>2</v>
      </c>
      <c r="E4" s="164" t="s">
        <v>3</v>
      </c>
      <c r="F4" s="165" t="s">
        <v>175</v>
      </c>
    </row>
    <row r="5" spans="1:6" ht="39.75" customHeight="1">
      <c r="A5" s="5" t="s">
        <v>5</v>
      </c>
      <c r="B5" s="51">
        <v>365944</v>
      </c>
      <c r="C5" s="51">
        <v>364100</v>
      </c>
      <c r="D5" s="51">
        <v>383300</v>
      </c>
      <c r="E5" s="51">
        <v>406300</v>
      </c>
      <c r="F5" s="1"/>
    </row>
    <row r="6" spans="1:6" ht="39.75" customHeight="1">
      <c r="A6" s="50" t="s">
        <v>177</v>
      </c>
      <c r="B6" s="51">
        <v>18699</v>
      </c>
      <c r="C6" s="51">
        <v>22600</v>
      </c>
      <c r="D6" s="51">
        <v>18400</v>
      </c>
      <c r="E6" s="51">
        <v>20000</v>
      </c>
      <c r="F6" s="1"/>
    </row>
    <row r="7" spans="1:6" ht="39.75" customHeight="1">
      <c r="A7" s="5" t="s">
        <v>178</v>
      </c>
      <c r="B7" s="51">
        <v>43972</v>
      </c>
      <c r="C7" s="51">
        <v>46807</v>
      </c>
      <c r="D7" s="51">
        <v>64792</v>
      </c>
      <c r="E7" s="51">
        <v>72003</v>
      </c>
      <c r="F7" s="1"/>
    </row>
    <row r="8" spans="1:6" ht="39.75" customHeight="1">
      <c r="A8" s="50" t="s">
        <v>6</v>
      </c>
      <c r="B8" s="51">
        <v>38284</v>
      </c>
      <c r="C8" s="51">
        <v>40256.875</v>
      </c>
      <c r="D8" s="51">
        <f>(D5-D6)*12.5%</f>
        <v>45612.5</v>
      </c>
      <c r="E8" s="51">
        <f>(E5-E6)*12.5%</f>
        <v>48287.5</v>
      </c>
      <c r="F8" s="11"/>
    </row>
    <row r="9" spans="1:6" ht="39.75" customHeight="1">
      <c r="A9" s="50" t="s">
        <v>7</v>
      </c>
      <c r="B9" s="51"/>
      <c r="C9" s="51"/>
      <c r="D9" s="51">
        <v>13339</v>
      </c>
      <c r="E9" s="51">
        <v>17786</v>
      </c>
      <c r="F9" s="11" t="s">
        <v>427</v>
      </c>
    </row>
    <row r="10" spans="1:6" ht="39.75" customHeight="1">
      <c r="A10" s="5" t="s">
        <v>179</v>
      </c>
      <c r="B10" s="48">
        <v>6246</v>
      </c>
      <c r="C10" s="48">
        <v>6246</v>
      </c>
      <c r="D10" s="48">
        <v>6246</v>
      </c>
      <c r="E10" s="48">
        <v>6246</v>
      </c>
      <c r="F10" s="31"/>
    </row>
    <row r="11" spans="1:6" ht="39.75" customHeight="1">
      <c r="A11" s="5" t="s">
        <v>180</v>
      </c>
      <c r="B11" s="48">
        <f>B5-B7+B10</f>
        <v>328218</v>
      </c>
      <c r="C11" s="48">
        <v>323539</v>
      </c>
      <c r="D11" s="48">
        <f>D5-D7+D10</f>
        <v>324754</v>
      </c>
      <c r="E11" s="48">
        <f>E5-E7+E10</f>
        <v>340543</v>
      </c>
      <c r="F11" s="31"/>
    </row>
    <row r="12" spans="1:6" ht="39.75" customHeight="1">
      <c r="A12" s="5" t="s">
        <v>181</v>
      </c>
      <c r="B12" s="48">
        <v>7525</v>
      </c>
      <c r="C12" s="48">
        <v>8468</v>
      </c>
      <c r="D12" s="48">
        <v>8468</v>
      </c>
      <c r="E12" s="48">
        <v>8468</v>
      </c>
      <c r="F12" s="3"/>
    </row>
    <row r="13" spans="1:6" ht="39.75" customHeight="1">
      <c r="A13" s="5" t="s">
        <v>182</v>
      </c>
      <c r="B13" s="48">
        <v>6196</v>
      </c>
      <c r="C13" s="48">
        <v>15194</v>
      </c>
      <c r="D13" s="48">
        <v>15194</v>
      </c>
      <c r="E13" s="48">
        <f>8696+15194</f>
        <v>23890</v>
      </c>
      <c r="F13" s="3"/>
    </row>
    <row r="14" spans="1:6" ht="39.75" customHeight="1">
      <c r="A14" s="5" t="s">
        <v>9</v>
      </c>
      <c r="B14" s="48"/>
      <c r="C14" s="48">
        <v>2599</v>
      </c>
      <c r="D14" s="48">
        <v>2599</v>
      </c>
      <c r="E14" s="48">
        <v>2599</v>
      </c>
      <c r="F14" s="3"/>
    </row>
    <row r="15" spans="1:6" ht="39.75" customHeight="1">
      <c r="A15" s="5" t="s">
        <v>8</v>
      </c>
      <c r="B15" s="48">
        <v>47032</v>
      </c>
      <c r="C15" s="48">
        <v>23300</v>
      </c>
      <c r="D15" s="48">
        <f>6595+23300</f>
        <v>29895</v>
      </c>
      <c r="E15" s="48">
        <v>28000</v>
      </c>
      <c r="F15" s="11"/>
    </row>
    <row r="16" spans="1:6" ht="39.75" customHeight="1">
      <c r="A16" s="5" t="s">
        <v>461</v>
      </c>
      <c r="B16" s="48">
        <v>24750</v>
      </c>
      <c r="C16" s="48"/>
      <c r="D16" s="48"/>
      <c r="E16" s="48"/>
      <c r="F16" s="11"/>
    </row>
    <row r="17" spans="1:6" ht="39.75" customHeight="1" thickBot="1">
      <c r="A17" s="7" t="s">
        <v>460</v>
      </c>
      <c r="B17" s="52">
        <f>B11+B12+B13+B14+B15+B16</f>
        <v>413721</v>
      </c>
      <c r="C17" s="52">
        <f>C11+C12+C13+C14+C15+C16</f>
        <v>373100</v>
      </c>
      <c r="D17" s="52">
        <f>D11+D12+D13+D14+D15+D16</f>
        <v>380910</v>
      </c>
      <c r="E17" s="52">
        <f>E11+E12+E13+E14+E15+E16</f>
        <v>403500</v>
      </c>
      <c r="F17" s="8"/>
    </row>
    <row r="18" spans="1:6" ht="30.75" customHeight="1">
      <c r="A18" s="449" t="s">
        <v>4</v>
      </c>
      <c r="B18" s="449"/>
      <c r="C18" s="449"/>
      <c r="D18" s="449"/>
      <c r="E18" s="449"/>
      <c r="F18" s="449"/>
    </row>
    <row r="20" ht="12.75">
      <c r="E20" s="161"/>
    </row>
  </sheetData>
  <sheetProtection/>
  <mergeCells count="3">
    <mergeCell ref="A2:F2"/>
    <mergeCell ref="B3:F3"/>
    <mergeCell ref="A18:F18"/>
  </mergeCells>
  <printOptions horizontalCentered="1"/>
  <pageMargins left="0.63" right="0.35" top="0.984251968503937" bottom="0.5118110236220472" header="0.5118110236220472" footer="0.4330708661417323"/>
  <pageSetup firstPageNumber="19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6">
      <selection activeCell="B8" sqref="B8"/>
    </sheetView>
  </sheetViews>
  <sheetFormatPr defaultColWidth="9.00390625" defaultRowHeight="14.25"/>
  <cols>
    <col min="1" max="1" width="35.57421875" style="147" customWidth="1"/>
    <col min="2" max="2" width="13.8515625" style="147" customWidth="1"/>
    <col min="3" max="3" width="13.140625" style="147" customWidth="1"/>
    <col min="4" max="4" width="13.00390625" style="147" customWidth="1"/>
    <col min="5" max="5" width="13.421875" style="147" customWidth="1"/>
    <col min="6" max="16384" width="9.00390625" style="147" customWidth="1"/>
  </cols>
  <sheetData>
    <row r="1" spans="1:5" ht="17.25" customHeight="1">
      <c r="A1" s="268" t="s">
        <v>648</v>
      </c>
      <c r="B1" s="162"/>
      <c r="C1" s="170"/>
      <c r="D1" s="170"/>
      <c r="E1" s="170"/>
    </row>
    <row r="2" spans="1:5" ht="30" customHeight="1">
      <c r="A2" s="451" t="s">
        <v>646</v>
      </c>
      <c r="B2" s="451"/>
      <c r="C2" s="451"/>
      <c r="D2" s="451"/>
      <c r="E2" s="451"/>
    </row>
    <row r="3" spans="1:5" s="169" customFormat="1" ht="26.25" customHeight="1" thickBot="1">
      <c r="A3" s="171"/>
      <c r="B3" s="171"/>
      <c r="C3" s="162"/>
      <c r="D3" s="162"/>
      <c r="E3" s="17" t="s">
        <v>184</v>
      </c>
    </row>
    <row r="4" spans="1:5" s="375" customFormat="1" ht="28.5" customHeight="1">
      <c r="A4" s="452" t="s">
        <v>757</v>
      </c>
      <c r="B4" s="454" t="s">
        <v>758</v>
      </c>
      <c r="C4" s="454" t="s">
        <v>727</v>
      </c>
      <c r="D4" s="456" t="s">
        <v>728</v>
      </c>
      <c r="E4" s="457"/>
    </row>
    <row r="5" spans="1:5" s="375" customFormat="1" ht="35.25" customHeight="1" thickBot="1">
      <c r="A5" s="453"/>
      <c r="B5" s="455"/>
      <c r="C5" s="455"/>
      <c r="D5" s="376" t="s">
        <v>185</v>
      </c>
      <c r="E5" s="377" t="s">
        <v>730</v>
      </c>
    </row>
    <row r="6" spans="1:5" s="382" customFormat="1" ht="39.75" customHeight="1">
      <c r="A6" s="378" t="s">
        <v>759</v>
      </c>
      <c r="B6" s="379">
        <v>3000</v>
      </c>
      <c r="C6" s="379">
        <v>3900</v>
      </c>
      <c r="D6" s="380">
        <v>4000</v>
      </c>
      <c r="E6" s="381">
        <v>2.564102564102555</v>
      </c>
    </row>
    <row r="7" spans="1:5" s="382" customFormat="1" ht="39.75" customHeight="1">
      <c r="A7" s="383" t="s">
        <v>760</v>
      </c>
      <c r="B7" s="384">
        <v>1500</v>
      </c>
      <c r="C7" s="384">
        <v>1500</v>
      </c>
      <c r="D7" s="359">
        <v>400</v>
      </c>
      <c r="E7" s="385">
        <v>-73.33333333333334</v>
      </c>
    </row>
    <row r="8" spans="1:5" s="382" customFormat="1" ht="39.75" customHeight="1">
      <c r="A8" s="383" t="s">
        <v>761</v>
      </c>
      <c r="B8" s="384">
        <v>500</v>
      </c>
      <c r="C8" s="384">
        <v>500</v>
      </c>
      <c r="D8" s="359">
        <v>700</v>
      </c>
      <c r="E8" s="385">
        <v>39.99999999999999</v>
      </c>
    </row>
    <row r="9" spans="1:5" s="382" customFormat="1" ht="39.75" customHeight="1">
      <c r="A9" s="383" t="s">
        <v>762</v>
      </c>
      <c r="B9" s="384">
        <v>150000</v>
      </c>
      <c r="C9" s="384">
        <v>150000</v>
      </c>
      <c r="D9" s="359">
        <v>197500</v>
      </c>
      <c r="E9" s="385">
        <v>31.666666666666664</v>
      </c>
    </row>
    <row r="10" spans="1:5" s="382" customFormat="1" ht="39.75" customHeight="1">
      <c r="A10" s="383" t="s">
        <v>763</v>
      </c>
      <c r="B10" s="384">
        <v>3000</v>
      </c>
      <c r="C10" s="384">
        <v>3000</v>
      </c>
      <c r="D10" s="359">
        <v>3200</v>
      </c>
      <c r="E10" s="385">
        <v>6.666666666666665</v>
      </c>
    </row>
    <row r="11" spans="1:5" s="382" customFormat="1" ht="39.75" customHeight="1">
      <c r="A11" s="383" t="s">
        <v>764</v>
      </c>
      <c r="B11" s="384">
        <v>1400</v>
      </c>
      <c r="C11" s="384">
        <v>1400</v>
      </c>
      <c r="D11" s="359">
        <v>1500</v>
      </c>
      <c r="E11" s="385">
        <v>7.14285714285714</v>
      </c>
    </row>
    <row r="12" spans="1:5" s="382" customFormat="1" ht="39.75" customHeight="1">
      <c r="A12" s="383" t="s">
        <v>765</v>
      </c>
      <c r="B12" s="384">
        <v>1600</v>
      </c>
      <c r="C12" s="384">
        <v>1600</v>
      </c>
      <c r="D12" s="359">
        <v>1700</v>
      </c>
      <c r="E12" s="385">
        <v>6.25</v>
      </c>
    </row>
    <row r="13" spans="1:5" s="382" customFormat="1" ht="39.75" customHeight="1">
      <c r="A13" s="383" t="s">
        <v>766</v>
      </c>
      <c r="B13" s="384">
        <v>1200</v>
      </c>
      <c r="C13" s="384">
        <v>1200</v>
      </c>
      <c r="D13" s="359">
        <v>1500</v>
      </c>
      <c r="E13" s="385">
        <v>25</v>
      </c>
    </row>
    <row r="14" spans="1:5" s="382" customFormat="1" ht="39.75" customHeight="1">
      <c r="A14" s="383" t="s">
        <v>767</v>
      </c>
      <c r="B14" s="384">
        <v>1200</v>
      </c>
      <c r="C14" s="384">
        <v>1200</v>
      </c>
      <c r="D14" s="359">
        <v>1200</v>
      </c>
      <c r="E14" s="385">
        <v>0</v>
      </c>
    </row>
    <row r="15" spans="1:5" s="382" customFormat="1" ht="39.75" customHeight="1">
      <c r="A15" s="383" t="s">
        <v>768</v>
      </c>
      <c r="B15" s="384">
        <v>165</v>
      </c>
      <c r="C15" s="384">
        <v>165</v>
      </c>
      <c r="D15" s="359">
        <v>0</v>
      </c>
      <c r="E15" s="385">
        <v>-100</v>
      </c>
    </row>
    <row r="16" spans="1:5" s="150" customFormat="1" ht="39.75" customHeight="1" thickBot="1">
      <c r="A16" s="386" t="s">
        <v>769</v>
      </c>
      <c r="B16" s="387">
        <v>160565</v>
      </c>
      <c r="C16" s="387">
        <v>161465</v>
      </c>
      <c r="D16" s="387">
        <v>208500</v>
      </c>
      <c r="E16" s="388">
        <v>29.13015204533491</v>
      </c>
    </row>
    <row r="17" spans="1:5" ht="37.5" customHeight="1">
      <c r="A17" s="450"/>
      <c r="B17" s="450"/>
      <c r="C17" s="450"/>
      <c r="D17" s="450"/>
      <c r="E17" s="450"/>
    </row>
    <row r="18" ht="14.25">
      <c r="A18" s="173"/>
    </row>
    <row r="19" ht="14.25">
      <c r="A19" s="173"/>
    </row>
    <row r="20" ht="14.25">
      <c r="A20" s="173"/>
    </row>
    <row r="21" ht="14.25">
      <c r="A21" s="173"/>
    </row>
    <row r="22" ht="14.25">
      <c r="A22" s="173"/>
    </row>
    <row r="23" ht="14.25">
      <c r="A23" s="173"/>
    </row>
  </sheetData>
  <sheetProtection/>
  <mergeCells count="6">
    <mergeCell ref="A17:E17"/>
    <mergeCell ref="A2:E2"/>
    <mergeCell ref="A4:A5"/>
    <mergeCell ref="B4:B5"/>
    <mergeCell ref="C4:C5"/>
    <mergeCell ref="D4:E4"/>
  </mergeCells>
  <printOptions horizontalCentered="1"/>
  <pageMargins left="0.57" right="0.47" top="0.9840277777777777" bottom="0.7868055555555555" header="0.5111111111111111" footer="0.6298611111111111"/>
  <pageSetup firstPageNumber="2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洪清流/洪清流</dc:creator>
  <cp:keywords/>
  <dc:description/>
  <cp:lastModifiedBy>null,null,预算经办</cp:lastModifiedBy>
  <cp:lastPrinted>2017-10-24T03:23:12Z</cp:lastPrinted>
  <dcterms:created xsi:type="dcterms:W3CDTF">2012-11-22T13:45:51Z</dcterms:created>
  <dcterms:modified xsi:type="dcterms:W3CDTF">2017-11-06T08:59:10Z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